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lex\Desktop\Burse\"/>
    </mc:Choice>
  </mc:AlternateContent>
  <bookViews>
    <workbookView xWindow="120" yWindow="120" windowWidth="15135" windowHeight="9300"/>
  </bookViews>
  <sheets>
    <sheet name="Calcul_Burse_Sem_2_18-19" sheetId="2" r:id="rId1"/>
  </sheets>
  <calcPr calcId="152511"/>
</workbook>
</file>

<file path=xl/calcChain.xml><?xml version="1.0" encoding="utf-8"?>
<calcChain xmlns="http://schemas.openxmlformats.org/spreadsheetml/2006/main">
  <c r="D289" i="2" l="1"/>
  <c r="D283" i="2"/>
  <c r="D277" i="2"/>
  <c r="D271" i="2"/>
  <c r="D264" i="2"/>
  <c r="D259" i="2"/>
  <c r="D253" i="2"/>
  <c r="D247" i="2"/>
  <c r="D242" i="2"/>
  <c r="D237" i="2"/>
  <c r="D232" i="2"/>
  <c r="D226" i="2"/>
  <c r="D221" i="2"/>
  <c r="D215" i="2"/>
  <c r="D210" i="2"/>
  <c r="D205" i="2"/>
  <c r="D200" i="2"/>
  <c r="D195" i="2"/>
  <c r="D190" i="2"/>
  <c r="D184" i="2"/>
  <c r="D179" i="2"/>
  <c r="D174" i="2"/>
  <c r="D168" i="2"/>
  <c r="H169" i="2"/>
  <c r="D163" i="2"/>
  <c r="D158" i="2"/>
  <c r="D153" i="2"/>
  <c r="H154" i="2"/>
  <c r="D148" i="2"/>
  <c r="D143" i="2"/>
  <c r="C139" i="2"/>
  <c r="L292" i="2"/>
  <c r="D82" i="2"/>
  <c r="F82" i="2"/>
  <c r="I82" i="2"/>
  <c r="K82" i="2"/>
  <c r="D83" i="2"/>
  <c r="D85" i="2"/>
  <c r="F83" i="2"/>
  <c r="I83" i="2"/>
  <c r="K83" i="2"/>
  <c r="D84" i="2"/>
  <c r="F84" i="2"/>
  <c r="L84" i="2"/>
  <c r="I84" i="2"/>
  <c r="K84" i="2"/>
  <c r="D86" i="2"/>
  <c r="F86" i="2"/>
  <c r="I86" i="2"/>
  <c r="D87" i="2"/>
  <c r="A164" i="2"/>
  <c r="F87" i="2"/>
  <c r="I87" i="2"/>
  <c r="K87" i="2"/>
  <c r="D88" i="2"/>
  <c r="I88" i="2"/>
  <c r="K88" i="2"/>
  <c r="D90" i="2"/>
  <c r="F90" i="2"/>
  <c r="I90" i="2"/>
  <c r="K90" i="2"/>
  <c r="K93" i="2"/>
  <c r="D91" i="2"/>
  <c r="B177" i="2"/>
  <c r="F91" i="2"/>
  <c r="I91" i="2"/>
  <c r="K91" i="2"/>
  <c r="D92" i="2"/>
  <c r="I92" i="2"/>
  <c r="K92" i="2"/>
  <c r="D94" i="2"/>
  <c r="F94" i="2"/>
  <c r="I94" i="2"/>
  <c r="D95" i="2"/>
  <c r="F95" i="2"/>
  <c r="I95" i="2"/>
  <c r="K95" i="2"/>
  <c r="D96" i="2"/>
  <c r="I96" i="2"/>
  <c r="K96" i="2"/>
  <c r="D98" i="2"/>
  <c r="F98" i="2"/>
  <c r="I98" i="2"/>
  <c r="D99" i="2"/>
  <c r="D101" i="2"/>
  <c r="F99" i="2"/>
  <c r="I99" i="2"/>
  <c r="K99" i="2"/>
  <c r="D100" i="2"/>
  <c r="F100" i="2"/>
  <c r="L100" i="2"/>
  <c r="I100" i="2"/>
  <c r="K100" i="2"/>
  <c r="D103" i="2"/>
  <c r="F103" i="2"/>
  <c r="I103" i="2"/>
  <c r="K103" i="2"/>
  <c r="D104" i="2"/>
  <c r="F104" i="2"/>
  <c r="L104" i="2"/>
  <c r="I104" i="2"/>
  <c r="K104" i="2"/>
  <c r="D105" i="2"/>
  <c r="F105" i="2"/>
  <c r="I105" i="2"/>
  <c r="K105" i="2"/>
  <c r="D108" i="2"/>
  <c r="I108" i="2"/>
  <c r="K108" i="2"/>
  <c r="D109" i="2"/>
  <c r="F109" i="2"/>
  <c r="I109" i="2"/>
  <c r="K109" i="2"/>
  <c r="K121" i="2"/>
  <c r="D110" i="2"/>
  <c r="F110" i="2"/>
  <c r="I110" i="2"/>
  <c r="K110" i="2"/>
  <c r="D111" i="2"/>
  <c r="F111" i="2"/>
  <c r="L111" i="2"/>
  <c r="I111" i="2"/>
  <c r="K111" i="2"/>
  <c r="D112" i="2"/>
  <c r="I112" i="2"/>
  <c r="K112" i="2"/>
  <c r="D113" i="2"/>
  <c r="F113" i="2"/>
  <c r="I113" i="2"/>
  <c r="K113" i="2"/>
  <c r="D114" i="2"/>
  <c r="F114" i="2"/>
  <c r="I114" i="2"/>
  <c r="K114" i="2"/>
  <c r="D115" i="2"/>
  <c r="F115" i="2"/>
  <c r="I115" i="2"/>
  <c r="K115" i="2"/>
  <c r="D116" i="2"/>
  <c r="I116" i="2"/>
  <c r="K116" i="2"/>
  <c r="D117" i="2"/>
  <c r="F117" i="2"/>
  <c r="L117" i="2"/>
  <c r="I117" i="2"/>
  <c r="K117" i="2"/>
  <c r="D118" i="2"/>
  <c r="F118" i="2"/>
  <c r="I118" i="2"/>
  <c r="K118" i="2"/>
  <c r="D119" i="2"/>
  <c r="F119" i="2"/>
  <c r="I119" i="2"/>
  <c r="K119" i="2"/>
  <c r="D120" i="2"/>
  <c r="I120" i="2"/>
  <c r="K120" i="2"/>
  <c r="K85" i="2"/>
  <c r="J85" i="2"/>
  <c r="J89" i="2"/>
  <c r="J93" i="2"/>
  <c r="J97" i="2"/>
  <c r="J101" i="2"/>
  <c r="J102" i="2"/>
  <c r="J107" i="2"/>
  <c r="J122" i="2"/>
  <c r="J124" i="2"/>
  <c r="J106" i="2"/>
  <c r="J121" i="2"/>
  <c r="I93" i="2"/>
  <c r="I106" i="2"/>
  <c r="H85" i="2"/>
  <c r="H102" i="2"/>
  <c r="H107" i="2"/>
  <c r="H122" i="2"/>
  <c r="H124" i="2"/>
  <c r="H89" i="2"/>
  <c r="H93" i="2"/>
  <c r="H97" i="2"/>
  <c r="H101" i="2"/>
  <c r="H106" i="2"/>
  <c r="H121" i="2"/>
  <c r="G85" i="2"/>
  <c r="G89" i="2"/>
  <c r="G93" i="2"/>
  <c r="G97" i="2"/>
  <c r="G101" i="2"/>
  <c r="G106" i="2"/>
  <c r="G121" i="2"/>
  <c r="F101" i="2"/>
  <c r="E85" i="2"/>
  <c r="E89" i="2"/>
  <c r="E93" i="2"/>
  <c r="E97" i="2"/>
  <c r="E101" i="2"/>
  <c r="E102" i="2"/>
  <c r="E107" i="2"/>
  <c r="E122" i="2"/>
  <c r="E124" i="2"/>
  <c r="E106" i="2"/>
  <c r="E121" i="2"/>
  <c r="D97" i="2"/>
  <c r="D106" i="2"/>
  <c r="C85" i="2"/>
  <c r="C89" i="2"/>
  <c r="C93" i="2"/>
  <c r="C97" i="2"/>
  <c r="C101" i="2"/>
  <c r="C106" i="2"/>
  <c r="C121" i="2"/>
  <c r="B85" i="2"/>
  <c r="B89" i="2"/>
  <c r="B93" i="2"/>
  <c r="B97" i="2"/>
  <c r="B101" i="2"/>
  <c r="B102" i="2"/>
  <c r="B107" i="2"/>
  <c r="B122" i="2"/>
  <c r="B124" i="2"/>
  <c r="B106" i="2"/>
  <c r="B121" i="2"/>
  <c r="K31" i="2"/>
  <c r="D4" i="2"/>
  <c r="D6" i="2"/>
  <c r="E7" i="2"/>
  <c r="D9" i="2"/>
  <c r="E5" i="2"/>
  <c r="G25" i="2"/>
  <c r="G26" i="2"/>
  <c r="G27" i="2"/>
  <c r="G34" i="2"/>
  <c r="G35" i="2"/>
  <c r="G36" i="2"/>
  <c r="E54" i="2"/>
  <c r="E55" i="2"/>
  <c r="E57" i="2"/>
  <c r="C63" i="2"/>
  <c r="E56" i="2"/>
  <c r="C136" i="2"/>
  <c r="B141" i="2"/>
  <c r="H144" i="2"/>
  <c r="A144" i="2"/>
  <c r="B146" i="2"/>
  <c r="H149" i="2"/>
  <c r="B151" i="2"/>
  <c r="B156" i="2"/>
  <c r="H159" i="2"/>
  <c r="A159" i="2"/>
  <c r="H164" i="2"/>
  <c r="B166" i="2"/>
  <c r="B172" i="2"/>
  <c r="H175" i="2"/>
  <c r="A175" i="2"/>
  <c r="H180" i="2"/>
  <c r="A180" i="2"/>
  <c r="H185" i="2"/>
  <c r="B188" i="2"/>
  <c r="H191" i="2"/>
  <c r="A191" i="2"/>
  <c r="B193" i="2"/>
  <c r="H196" i="2"/>
  <c r="A196" i="2"/>
  <c r="H201" i="2"/>
  <c r="A201" i="2"/>
  <c r="B203" i="2"/>
  <c r="H206" i="2"/>
  <c r="A206" i="2"/>
  <c r="B208" i="2"/>
  <c r="H211" i="2"/>
  <c r="B213" i="2"/>
  <c r="H216" i="2"/>
  <c r="H222" i="2"/>
  <c r="A222" i="2"/>
  <c r="B224" i="2"/>
  <c r="H227" i="2"/>
  <c r="A227" i="2"/>
  <c r="B230" i="2"/>
  <c r="H233" i="2"/>
  <c r="A233" i="2"/>
  <c r="B235" i="2"/>
  <c r="H238" i="2"/>
  <c r="A238" i="2"/>
  <c r="H243" i="2"/>
  <c r="A243" i="2"/>
  <c r="B245" i="2"/>
  <c r="H248" i="2"/>
  <c r="A248" i="2"/>
  <c r="B251" i="2"/>
  <c r="H254" i="2"/>
  <c r="A254" i="2"/>
  <c r="B257" i="2"/>
  <c r="H260" i="2"/>
  <c r="A260" i="2"/>
  <c r="H265" i="2"/>
  <c r="A265" i="2"/>
  <c r="B269" i="2"/>
  <c r="H272" i="2"/>
  <c r="A272" i="2"/>
  <c r="B275" i="2"/>
  <c r="H278" i="2"/>
  <c r="A278" i="2"/>
  <c r="B281" i="2"/>
  <c r="H284" i="2"/>
  <c r="A284" i="2"/>
  <c r="H290" i="2"/>
  <c r="D11" i="2"/>
  <c r="C21" i="2"/>
  <c r="D12" i="2"/>
  <c r="C22" i="2"/>
  <c r="G39" i="2"/>
  <c r="D10" i="2"/>
  <c r="C20" i="2"/>
  <c r="D68" i="2"/>
  <c r="F120" i="2"/>
  <c r="L120" i="2"/>
  <c r="B287" i="2"/>
  <c r="F106" i="2"/>
  <c r="L103" i="2"/>
  <c r="L106" i="2"/>
  <c r="L94" i="2"/>
  <c r="L86" i="2"/>
  <c r="L118" i="2"/>
  <c r="F116" i="2"/>
  <c r="L116" i="2"/>
  <c r="B262" i="2"/>
  <c r="K98" i="2"/>
  <c r="K101" i="2"/>
  <c r="I101" i="2"/>
  <c r="L95" i="2"/>
  <c r="F92" i="2"/>
  <c r="L92" i="2"/>
  <c r="A185" i="2"/>
  <c r="B182" i="2"/>
  <c r="L87" i="2"/>
  <c r="A290" i="2"/>
  <c r="A216" i="2"/>
  <c r="A154" i="2"/>
  <c r="G28" i="2"/>
  <c r="C102" i="2"/>
  <c r="C107" i="2"/>
  <c r="C122" i="2"/>
  <c r="C124" i="2"/>
  <c r="L119" i="2"/>
  <c r="L114" i="2"/>
  <c r="L113" i="2"/>
  <c r="F112" i="2"/>
  <c r="L112" i="2"/>
  <c r="B240" i="2"/>
  <c r="I121" i="2"/>
  <c r="L105" i="2"/>
  <c r="L98" i="2"/>
  <c r="L82" i="2"/>
  <c r="G37" i="2"/>
  <c r="G40" i="2"/>
  <c r="D93" i="2"/>
  <c r="F85" i="2"/>
  <c r="G102" i="2"/>
  <c r="G107" i="2"/>
  <c r="G122" i="2"/>
  <c r="G124" i="2"/>
  <c r="L115" i="2"/>
  <c r="L110" i="2"/>
  <c r="L109" i="2"/>
  <c r="F108" i="2"/>
  <c r="D121" i="2"/>
  <c r="B219" i="2"/>
  <c r="K106" i="2"/>
  <c r="L99" i="2"/>
  <c r="F96" i="2"/>
  <c r="L96" i="2"/>
  <c r="B198" i="2"/>
  <c r="K94" i="2"/>
  <c r="K97" i="2"/>
  <c r="I97" i="2"/>
  <c r="L91" i="2"/>
  <c r="F88" i="2"/>
  <c r="L88" i="2"/>
  <c r="A169" i="2"/>
  <c r="K86" i="2"/>
  <c r="K89" i="2"/>
  <c r="K102" i="2"/>
  <c r="K107" i="2"/>
  <c r="K122" i="2"/>
  <c r="K124" i="2"/>
  <c r="I89" i="2"/>
  <c r="L83" i="2"/>
  <c r="A211" i="2"/>
  <c r="B161" i="2"/>
  <c r="A149" i="2"/>
  <c r="D89" i="2"/>
  <c r="D102" i="2"/>
  <c r="D107" i="2"/>
  <c r="D122" i="2"/>
  <c r="I85" i="2"/>
  <c r="L90" i="2"/>
  <c r="A153" i="2"/>
  <c r="A174" i="2"/>
  <c r="A195" i="2"/>
  <c r="A215" i="2"/>
  <c r="A237" i="2"/>
  <c r="A259" i="2"/>
  <c r="A283" i="2"/>
  <c r="A158" i="2"/>
  <c r="A179" i="2"/>
  <c r="A200" i="2"/>
  <c r="A221" i="2"/>
  <c r="A242" i="2"/>
  <c r="A264" i="2"/>
  <c r="A289" i="2"/>
  <c r="D124" i="2"/>
  <c r="B136" i="2"/>
  <c r="A143" i="2"/>
  <c r="A148" i="2"/>
  <c r="A205" i="2"/>
  <c r="A210" i="2"/>
  <c r="A271" i="2"/>
  <c r="A277" i="2"/>
  <c r="A168" i="2"/>
  <c r="A190" i="2"/>
  <c r="A247" i="2"/>
  <c r="A253" i="2"/>
  <c r="A163" i="2"/>
  <c r="A184" i="2"/>
  <c r="A226" i="2"/>
  <c r="A232" i="2"/>
  <c r="L89" i="2"/>
  <c r="L93" i="2"/>
  <c r="F93" i="2"/>
  <c r="L97" i="2"/>
  <c r="I102" i="2"/>
  <c r="I107" i="2"/>
  <c r="I122" i="2"/>
  <c r="I124" i="2"/>
  <c r="F121" i="2"/>
  <c r="L108" i="2"/>
  <c r="L121" i="2"/>
  <c r="L101" i="2"/>
  <c r="F89" i="2"/>
  <c r="F97" i="2"/>
  <c r="F102" i="2"/>
  <c r="F107" i="2"/>
  <c r="F122" i="2"/>
  <c r="F124" i="2"/>
  <c r="L85" i="2"/>
  <c r="L102" i="2"/>
  <c r="L107" i="2"/>
  <c r="L122" i="2"/>
  <c r="L124" i="2"/>
  <c r="G41" i="2"/>
  <c r="I42" i="2"/>
  <c r="L42" i="2"/>
  <c r="D45" i="2"/>
  <c r="I43" i="2"/>
  <c r="L43" i="2"/>
  <c r="D46" i="2"/>
  <c r="F68" i="2"/>
  <c r="H68" i="2"/>
</calcChain>
</file>

<file path=xl/sharedStrings.xml><?xml version="1.0" encoding="utf-8"?>
<sst xmlns="http://schemas.openxmlformats.org/spreadsheetml/2006/main" count="563" uniqueCount="202">
  <si>
    <t>x</t>
  </si>
  <si>
    <t>An I RISE-R=</t>
  </si>
  <si>
    <t>..............</t>
  </si>
  <si>
    <t>studenţi</t>
  </si>
  <si>
    <t>x=</t>
  </si>
  <si>
    <t>An II RISE-R=</t>
  </si>
  <si>
    <t>An I RISE-G=</t>
  </si>
  <si>
    <t>An III RISE-R=</t>
  </si>
  <si>
    <t>An II RISE-G=</t>
  </si>
  <si>
    <t>An III RISE-G=</t>
  </si>
  <si>
    <t>An I RISE-E=</t>
  </si>
  <si>
    <t>An II RISE-E=</t>
  </si>
  <si>
    <t>An III RISE-E=</t>
  </si>
  <si>
    <t>An I AE=</t>
  </si>
  <si>
    <t>An II AE=</t>
  </si>
  <si>
    <t>An III AE=</t>
  </si>
  <si>
    <t>Specializare/AN/ZI sau IDD</t>
  </si>
  <si>
    <t>Studenti Buget romani</t>
  </si>
  <si>
    <t>Studenti Buget</t>
  </si>
  <si>
    <t>Studenti taxa romani</t>
  </si>
  <si>
    <t>Studenti taxa</t>
  </si>
  <si>
    <t>TOTAL</t>
  </si>
  <si>
    <t>TOTAL RISE-R</t>
  </si>
  <si>
    <t>TOTAL RISE-G</t>
  </si>
  <si>
    <t>TOTAL RISE-E</t>
  </si>
  <si>
    <t>TOTAL AE</t>
  </si>
  <si>
    <t>TOTAL LICENTA, ZI</t>
  </si>
  <si>
    <t>TOTAL MASTER ZI</t>
  </si>
  <si>
    <t>LEI</t>
  </si>
  <si>
    <t>Fond burse sociale</t>
  </si>
  <si>
    <t>Merit</t>
  </si>
  <si>
    <t>=</t>
  </si>
  <si>
    <t>Social</t>
  </si>
  <si>
    <t>Nr. Burse:</t>
  </si>
  <si>
    <t>Nr. Merit</t>
  </si>
  <si>
    <t>Nr. Sociale</t>
  </si>
  <si>
    <t>Propunere 1</t>
  </si>
  <si>
    <t>Sume propunere 1</t>
  </si>
  <si>
    <t>……………………………………</t>
  </si>
  <si>
    <t>Total Propunere 1</t>
  </si>
  <si>
    <t>-</t>
  </si>
  <si>
    <t>Recapitulare Fond distribuit</t>
  </si>
  <si>
    <t>+</t>
  </si>
  <si>
    <t>Probă Bani nefolosiţi=</t>
  </si>
  <si>
    <t>RISE-R, AN I, IDD</t>
  </si>
  <si>
    <t>RISE-R, AN II, IDD</t>
  </si>
  <si>
    <t>RISE-R, AN III, IDD</t>
  </si>
  <si>
    <t>TOTAL LICENTA IDD</t>
  </si>
  <si>
    <t>TOTAL LICENTA</t>
  </si>
  <si>
    <t xml:space="preserve">Studenţi români bugetaţi, şi cetăţeni ai statelor membre ale Uniunii Europene, </t>
  </si>
  <si>
    <t>ai statelor aparţinând Spaţiului Economic European şi ai Confederaţiei Elveţiene</t>
  </si>
  <si>
    <t>Straini explicatii</t>
  </si>
  <si>
    <t>(MASTER) ESTE:</t>
  </si>
  <si>
    <t>studenţi români bugetaţi, UE, SEE</t>
  </si>
  <si>
    <t>Studenti Buget Non UE</t>
  </si>
  <si>
    <t>Studenti taxa Non UE</t>
  </si>
  <si>
    <t>Studenti Buget UE+SEE</t>
  </si>
  <si>
    <t>Studenti Buget romani+UE+SEE</t>
  </si>
  <si>
    <t>Studenti taxa UE+SEE</t>
  </si>
  <si>
    <t>Studenti taxa romani+UE+SEE</t>
  </si>
  <si>
    <t>Buget UE+SEE</t>
  </si>
  <si>
    <t>Buget Non UE</t>
  </si>
  <si>
    <t>Obs</t>
  </si>
  <si>
    <t>TOTAL Management</t>
  </si>
  <si>
    <t>An II Management=</t>
  </si>
  <si>
    <t>An III Management=</t>
  </si>
  <si>
    <t>An I Management=</t>
  </si>
  <si>
    <t>TO TAL</t>
  </si>
  <si>
    <t>Comisiei de burse pe facultate.</t>
  </si>
  <si>
    <t>2T Moldova (1f+1b)</t>
  </si>
  <si>
    <t xml:space="preserve">Fond burse Performanță </t>
  </si>
  <si>
    <t>Fond burse Merit</t>
  </si>
  <si>
    <t xml:space="preserve">Nr. Performanță </t>
  </si>
  <si>
    <t>lei</t>
  </si>
  <si>
    <t>Propunere 2</t>
  </si>
  <si>
    <t>Sume propunere 2</t>
  </si>
  <si>
    <t>…………………………</t>
  </si>
  <si>
    <t>Total Propunere 2</t>
  </si>
  <si>
    <t>Fond rămas</t>
  </si>
  <si>
    <t>Cf. Regulamentului de burse 25 % din Fondul rămas se redistribuie pentru acordarea Burselor de performanţă</t>
  </si>
  <si>
    <t>Cf. Regulamentului de burse 75 % din Fondul rămas se redistribuie pentru acordarea Burselor de merit</t>
  </si>
  <si>
    <t xml:space="preserve">Număr Burse de Performanţă în plus: </t>
  </si>
  <si>
    <t xml:space="preserve">Număr Burse de Merit în plus: </t>
  </si>
  <si>
    <t xml:space="preserve">Număr TOTAL Burse de Performanţă </t>
  </si>
  <si>
    <t>Număr TOTAL  Burse de Merit</t>
  </si>
  <si>
    <t>Număr TOTAL Burse Sociale</t>
  </si>
  <si>
    <t>Număr TOTAL de BURSE:</t>
  </si>
  <si>
    <t>Sume Număr TOTAL de BURSE:</t>
  </si>
  <si>
    <t xml:space="preserve">Sumă Număr TOTAL Burse de Performanţă </t>
  </si>
  <si>
    <t>Sumă Număr TOTAL  Burse de Merit</t>
  </si>
  <si>
    <t>Sumă Număr TOTAL Burse Sociale</t>
  </si>
  <si>
    <t>Sumă Burse</t>
  </si>
  <si>
    <t>Fond burse - Total propunere 2</t>
  </si>
  <si>
    <t xml:space="preserve">  burse de merit</t>
  </si>
  <si>
    <t xml:space="preserve">Repartizarea numărului de  burse de performanţă pe nivel de studii, specializări şi ani din cadrul facultăţii intră în responsabilitatea </t>
  </si>
  <si>
    <t>burse merit</t>
  </si>
  <si>
    <t>4T Moldova (3b+1f)</t>
  </si>
  <si>
    <t>1B cu bursă Grecia etnic  (1f)</t>
  </si>
  <si>
    <t>7 B cu bursă Moldova (5f+2 b)+1 B cu bursă Thailanda (1f)</t>
  </si>
  <si>
    <t>1 B Italia (1 b)</t>
  </si>
  <si>
    <t xml:space="preserve"> 1 T Germania (1b)</t>
  </si>
  <si>
    <t>1b Germania</t>
  </si>
  <si>
    <t>1b Bulgaria(1b)</t>
  </si>
  <si>
    <t>1b cu bursă  Moldova 1 f</t>
  </si>
  <si>
    <t xml:space="preserve">În conformitate cu Regulamentul de Burse, în semestrul  I al anului universitar, beneficiaza de bursă de merit studenţii </t>
  </si>
  <si>
    <t>Repartizare Burse de Merit</t>
  </si>
  <si>
    <t>pe buget şi taxă, din anii I, II şi III (cu conditiile respectarii regulamentului, Vezi Regulamentul ), cetateni romani, UE, SEE.</t>
  </si>
  <si>
    <t xml:space="preserve">REZULTA CIFRA STUDENTILOR ELIGIBILI PENTRU BURSA DE MERITA ANILOR 1, 2 SI 3 (LICENTA) SI A ANULUI 1, 2 </t>
  </si>
  <si>
    <t xml:space="preserve">Performanță </t>
  </si>
  <si>
    <t>Fond burse Sem. 1 2018-2019</t>
  </si>
  <si>
    <t>SITUATIE NUMERICA STUDENTI 2018-2019</t>
  </si>
  <si>
    <r>
      <t xml:space="preserve">RISE-R, AN I, ZI </t>
    </r>
    <r>
      <rPr>
        <b/>
        <sz val="12"/>
        <color indexed="10"/>
        <rFont val="Arial"/>
        <family val="2"/>
      </rPr>
      <t>(65)</t>
    </r>
  </si>
  <si>
    <t>6TMoldova (2f+4b)</t>
  </si>
  <si>
    <t>1 loc bugetat rromi (1 b)</t>
  </si>
  <si>
    <r>
      <t xml:space="preserve">RISE-R, AN II, ZI </t>
    </r>
    <r>
      <rPr>
        <b/>
        <sz val="12"/>
        <color indexed="10"/>
        <rFont val="Arial"/>
        <family val="2"/>
      </rPr>
      <t>(62)</t>
    </r>
  </si>
  <si>
    <t>3 B cu bursă Moldova (3f)+ 3Buget Moldova (2f+1b)</t>
  </si>
  <si>
    <t>1 student an 1 +2, Taxa, RISE-R</t>
  </si>
  <si>
    <r>
      <t>RISE-R, AN III, ZI</t>
    </r>
    <r>
      <rPr>
        <b/>
        <sz val="12"/>
        <color indexed="10"/>
        <rFont val="Arial"/>
        <family val="2"/>
      </rPr>
      <t xml:space="preserve"> </t>
    </r>
    <r>
      <rPr>
        <b/>
        <sz val="14"/>
        <color indexed="10"/>
        <rFont val="Arial"/>
        <family val="2"/>
      </rPr>
      <t>(84)</t>
    </r>
  </si>
  <si>
    <r>
      <t xml:space="preserve">AE, AN I, ZI </t>
    </r>
    <r>
      <rPr>
        <b/>
        <sz val="12"/>
        <color indexed="10"/>
        <rFont val="Arial"/>
        <family val="2"/>
      </rPr>
      <t>(20)</t>
    </r>
  </si>
  <si>
    <r>
      <t xml:space="preserve">AE, AN II, ZI </t>
    </r>
    <r>
      <rPr>
        <b/>
        <sz val="12"/>
        <color indexed="10"/>
        <rFont val="Arial"/>
        <family val="2"/>
      </rPr>
      <t>(23)</t>
    </r>
  </si>
  <si>
    <r>
      <t xml:space="preserve">AE, AN III, ZI </t>
    </r>
    <r>
      <rPr>
        <b/>
        <sz val="14"/>
        <color indexed="10"/>
        <rFont val="Arial"/>
        <family val="2"/>
      </rPr>
      <t>(22)</t>
    </r>
  </si>
  <si>
    <r>
      <t>RISE-E, AN I, ZI</t>
    </r>
    <r>
      <rPr>
        <b/>
        <sz val="12"/>
        <color indexed="10"/>
        <rFont val="Arial"/>
        <family val="2"/>
      </rPr>
      <t xml:space="preserve"> (49)</t>
    </r>
  </si>
  <si>
    <t xml:space="preserve"> 1 T Austria (1b)</t>
  </si>
  <si>
    <r>
      <t>RISE-E, AN II, ZI</t>
    </r>
    <r>
      <rPr>
        <b/>
        <sz val="12"/>
        <color indexed="10"/>
        <rFont val="Arial"/>
        <family val="2"/>
      </rPr>
      <t xml:space="preserve"> (48)</t>
    </r>
  </si>
  <si>
    <r>
      <t>RISE-E, AN III, ZI</t>
    </r>
    <r>
      <rPr>
        <b/>
        <sz val="10"/>
        <color indexed="10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(48)</t>
    </r>
  </si>
  <si>
    <r>
      <t xml:space="preserve">RISE-G, AN I, ZI </t>
    </r>
    <r>
      <rPr>
        <b/>
        <sz val="12"/>
        <color indexed="10"/>
        <rFont val="Arial"/>
        <family val="2"/>
      </rPr>
      <t>(17)</t>
    </r>
  </si>
  <si>
    <t>1 B (1f Bulgaria)+1 B (1b Germania)</t>
  </si>
  <si>
    <t xml:space="preserve"> 2 T Germania (2f)</t>
  </si>
  <si>
    <r>
      <t xml:space="preserve">RISE-G, AN II, ZI </t>
    </r>
    <r>
      <rPr>
        <b/>
        <sz val="12"/>
        <color indexed="10"/>
        <rFont val="Arial"/>
        <family val="2"/>
      </rPr>
      <t>(15)</t>
    </r>
  </si>
  <si>
    <r>
      <t xml:space="preserve">RISE-G, AN III, ZI </t>
    </r>
    <r>
      <rPr>
        <b/>
        <sz val="14"/>
        <color indexed="10"/>
        <rFont val="Arial"/>
        <family val="2"/>
      </rPr>
      <t>(11)</t>
    </r>
  </si>
  <si>
    <t xml:space="preserve"> 5T Germania (4b+1f)</t>
  </si>
  <si>
    <r>
      <t xml:space="preserve">Management, AN I, ZI </t>
    </r>
    <r>
      <rPr>
        <b/>
        <sz val="12"/>
        <color indexed="10"/>
        <rFont val="Arial"/>
        <family val="2"/>
      </rPr>
      <t>(22)</t>
    </r>
  </si>
  <si>
    <t>1 buget, an 1 +2</t>
  </si>
  <si>
    <r>
      <t xml:space="preserve">Management, AN III, ZI  </t>
    </r>
    <r>
      <rPr>
        <b/>
        <sz val="14"/>
        <color indexed="10"/>
        <rFont val="Arial"/>
        <family val="2"/>
      </rPr>
      <t>(20)</t>
    </r>
  </si>
  <si>
    <t xml:space="preserve"> 1 T Italia (1b)</t>
  </si>
  <si>
    <r>
      <t xml:space="preserve">1 T </t>
    </r>
    <r>
      <rPr>
        <sz val="10"/>
        <rFont val="Arial"/>
        <family val="2"/>
      </rPr>
      <t>1b Rusia</t>
    </r>
  </si>
  <si>
    <r>
      <t xml:space="preserve">AEMP, AN I, ZI </t>
    </r>
    <r>
      <rPr>
        <b/>
        <sz val="12"/>
        <color indexed="10"/>
        <rFont val="Arial"/>
        <family val="2"/>
      </rPr>
      <t>(54)</t>
    </r>
  </si>
  <si>
    <t>3 B cu Bursa Moldova (3f)</t>
  </si>
  <si>
    <t>1 loc bugetat rromi (1b)</t>
  </si>
  <si>
    <r>
      <t xml:space="preserve">AEMP, AN II, ZI </t>
    </r>
    <r>
      <rPr>
        <b/>
        <sz val="12"/>
        <color indexed="10"/>
        <rFont val="Arial"/>
        <family val="2"/>
      </rPr>
      <t>(39)</t>
    </r>
  </si>
  <si>
    <t>2 B cu bursă Moldova (2b)</t>
  </si>
  <si>
    <r>
      <t>GE , AN I, ZI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(12)</t>
    </r>
  </si>
  <si>
    <t>2 B cu Bursa Moldova (1f+1b)+1B cu Bursa Turkmenistan, 1f</t>
  </si>
  <si>
    <r>
      <t>GE , AN II, ZI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(8)</t>
    </r>
  </si>
  <si>
    <r>
      <t xml:space="preserve">SPEC-FR (2 ANI), AN I, ZI </t>
    </r>
    <r>
      <rPr>
        <b/>
        <sz val="12"/>
        <color indexed="10"/>
        <rFont val="Arial"/>
        <family val="2"/>
      </rPr>
      <t>(16)</t>
    </r>
  </si>
  <si>
    <t xml:space="preserve">7B(6Franţa-6f+1Ungaria-1b) </t>
  </si>
  <si>
    <r>
      <t xml:space="preserve">SPEC-FR (2 ANI), AN II, ZI </t>
    </r>
    <r>
      <rPr>
        <b/>
        <sz val="12"/>
        <color indexed="10"/>
        <rFont val="Arial"/>
        <family val="2"/>
      </rPr>
      <t>(17)</t>
    </r>
  </si>
  <si>
    <r>
      <t>ST.TRANS, AN II, ZI</t>
    </r>
    <r>
      <rPr>
        <b/>
        <sz val="12"/>
        <color indexed="10"/>
        <rFont val="Arial"/>
        <family val="2"/>
      </rPr>
      <t xml:space="preserve"> (8)</t>
    </r>
  </si>
  <si>
    <r>
      <t xml:space="preserve">MP (2 ANI), AN I, ZI </t>
    </r>
    <r>
      <rPr>
        <b/>
        <sz val="12"/>
        <color indexed="10"/>
        <rFont val="Arial"/>
        <family val="2"/>
      </rPr>
      <t>(17)</t>
    </r>
  </si>
  <si>
    <t>4 B cu Bursa Moldova (4f)</t>
  </si>
  <si>
    <r>
      <t xml:space="preserve">MP (2 ANI), AN II, ZI </t>
    </r>
    <r>
      <rPr>
        <b/>
        <sz val="12"/>
        <color indexed="10"/>
        <rFont val="Arial"/>
        <family val="2"/>
      </rPr>
      <t>(18)</t>
    </r>
  </si>
  <si>
    <r>
      <t xml:space="preserve">MNIE, AN II, ZI </t>
    </r>
    <r>
      <rPr>
        <b/>
        <sz val="12"/>
        <color indexed="10"/>
        <rFont val="Arial"/>
        <family val="2"/>
      </rPr>
      <t>(12)</t>
    </r>
  </si>
  <si>
    <r>
      <t xml:space="preserve">DCRI, AN II, ZI </t>
    </r>
    <r>
      <rPr>
        <b/>
        <sz val="12"/>
        <color indexed="10"/>
        <rFont val="Arial"/>
        <family val="2"/>
      </rPr>
      <t>(12)</t>
    </r>
  </si>
  <si>
    <t>1 f (1f Portugalia)</t>
  </si>
  <si>
    <t>1T (1f Moldova)+1T NonUE (1 India-1b)+1T NonUE (1 Sri Lanka-1b)</t>
  </si>
  <si>
    <r>
      <t xml:space="preserve">Relații internaționale, politică externă și managementul crizelor   (în limba engleză),  master An I, ZI </t>
    </r>
    <r>
      <rPr>
        <b/>
        <sz val="12"/>
        <color indexed="10"/>
        <rFont val="Arial"/>
        <family val="2"/>
      </rPr>
      <t>(27)</t>
    </r>
  </si>
  <si>
    <t>3B(1b Franţa-+1f Marea Britanie+ 1f  Germania)</t>
  </si>
  <si>
    <r>
      <t xml:space="preserve">Comunicare internațională,  master An I, ZI </t>
    </r>
    <r>
      <rPr>
        <b/>
        <sz val="12"/>
        <color indexed="10"/>
        <rFont val="Arial"/>
        <family val="2"/>
      </rPr>
      <t xml:space="preserve"> (13)</t>
    </r>
  </si>
  <si>
    <t>TOTAL STUDENTI FSE 2018-2019</t>
  </si>
  <si>
    <t>TOTAL STUDENTI FSE 2018-2019, ZI</t>
  </si>
  <si>
    <t>S-au depus 2 dosare de bursă de ajutor social ocazional pentru îmbrăcăminte, studenţi pe buget.</t>
  </si>
  <si>
    <t>Fondul de bursă pe 6 luni</t>
  </si>
  <si>
    <t>2 burse de ajutor social ocazional pt imbracaminte</t>
  </si>
  <si>
    <t>Suma rămasă fond burse pe 6 luni</t>
  </si>
  <si>
    <t>FOND BURSE SEM 2 RĂMAS PE O LUNĂ</t>
  </si>
  <si>
    <t>Rezultă 0 Burse de Performanţă în plus.</t>
  </si>
  <si>
    <t>Cuantum burse pe 2018-2019</t>
  </si>
  <si>
    <t>Fond burse Sem. 2, pe o lună 2018-2019</t>
  </si>
  <si>
    <t>An I AEMP</t>
  </si>
  <si>
    <t>An II AEMP</t>
  </si>
  <si>
    <t>An I GE</t>
  </si>
  <si>
    <t>An II GE</t>
  </si>
  <si>
    <t>An II SPEC-FR</t>
  </si>
  <si>
    <t>An I SPEC-FR</t>
  </si>
  <si>
    <t>An II St. Trans.</t>
  </si>
  <si>
    <t>An I MP</t>
  </si>
  <si>
    <t>An II MP</t>
  </si>
  <si>
    <t>An II MNIE</t>
  </si>
  <si>
    <t>An II DCRI</t>
  </si>
  <si>
    <t>An I RIPEMC</t>
  </si>
  <si>
    <t>An I CI</t>
  </si>
  <si>
    <t>ALOCARE BURSE, SEM 2, 2018-2019</t>
  </si>
  <si>
    <t>Studenţi eligibili Burse Sem 2, 2018/2019</t>
  </si>
  <si>
    <t xml:space="preserve">În conformitate cu Regulamentul de Burse, în semestrul  II al anului universitar, beneficiaza de performanţă studenţii </t>
  </si>
  <si>
    <t>pe buget, din anii I, II şi III (cu conditiile respectarii regulamentului, Vezi Regulamentul ), cetateni romani, UE, SEE.</t>
  </si>
  <si>
    <r>
      <t xml:space="preserve">11 B cu bursă Moldova (10f+1b)+1 B cu bursă Vietnam (1f) ; </t>
    </r>
    <r>
      <rPr>
        <b/>
        <sz val="12"/>
        <rFont val="Arial"/>
        <family val="2"/>
      </rPr>
      <t>12</t>
    </r>
    <r>
      <rPr>
        <b/>
        <sz val="10"/>
        <rFont val="Arial"/>
        <family val="2"/>
      </rPr>
      <t xml:space="preserve"> B Moldova (</t>
    </r>
    <r>
      <rPr>
        <b/>
        <sz val="12"/>
        <rFont val="Arial"/>
        <family val="2"/>
      </rPr>
      <t>6f</t>
    </r>
    <r>
      <rPr>
        <b/>
        <sz val="10"/>
        <rFont val="Arial"/>
        <family val="2"/>
      </rPr>
      <t>+6b)+1 B  Iordania (f)</t>
    </r>
  </si>
  <si>
    <t>1B cu bursă Moldova  (1f)  3 B Moldova (2f+1b)</t>
  </si>
  <si>
    <t>4T Moldova (2b+2f)+1 NonUESiria (1b)</t>
  </si>
  <si>
    <t>4T     3T Moldova (3f)+1T Non UE SUA (f)</t>
  </si>
  <si>
    <r>
      <t xml:space="preserve">1 B cu bursă (1b) </t>
    </r>
    <r>
      <rPr>
        <b/>
        <sz val="12"/>
        <rFont val="Arial"/>
        <family val="2"/>
      </rPr>
      <t>12</t>
    </r>
    <r>
      <rPr>
        <b/>
        <sz val="10"/>
        <rFont val="Arial"/>
        <family val="2"/>
      </rPr>
      <t xml:space="preserve"> B Moldova (</t>
    </r>
    <r>
      <rPr>
        <b/>
        <sz val="12"/>
        <rFont val="Arial"/>
        <family val="2"/>
      </rPr>
      <t>7f</t>
    </r>
    <r>
      <rPr>
        <b/>
        <sz val="10"/>
        <rFont val="Arial"/>
        <family val="2"/>
      </rPr>
      <t>+5b)</t>
    </r>
  </si>
  <si>
    <t>2B cu bursă (2 f) Moldova</t>
  </si>
  <si>
    <t>1TNonUE ( 1 SUA, 1b)</t>
  </si>
  <si>
    <t>3TNonUE (3 Guineea 2b+1f)</t>
  </si>
  <si>
    <t xml:space="preserve">7B(5Franţa-4f+1b, 1 Belgia-1f; 1 Spania-1f; </t>
  </si>
  <si>
    <t>4TNonUE (2 Comores, 2f, ; 2 Guineea, 1b+1f)</t>
  </si>
  <si>
    <t>2 T Moldova (2f)+1TNonUE Israel (f)+1TNonUE Nigeria(b)</t>
  </si>
  <si>
    <t>Rezultă 2 Burse de Merit în plus.</t>
  </si>
  <si>
    <t>S-au depus 78 de dosare eligibile pentru obţinerea bursei de ajutor social din fondul Facultăţii de Studii Europene.</t>
  </si>
  <si>
    <t>Suma rezultată pentru cele 78 de dosare de bursă de ajutor social:</t>
  </si>
  <si>
    <r>
      <t xml:space="preserve">Management, AN II, ZI </t>
    </r>
    <r>
      <rPr>
        <b/>
        <sz val="12"/>
        <color indexed="10"/>
        <rFont val="Arial"/>
        <family val="2"/>
      </rPr>
      <t>(28)</t>
    </r>
  </si>
  <si>
    <t>S-a redactat adresă pentru acordarea  a 46.33 lei de la Facultatea de Fizică. Suma a fost acordată. S-a suplimentat numărul de burse de merit cu 1.</t>
  </si>
  <si>
    <t>Rezultă numărul de burse de merit 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</si>
</sst>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4" formatCode="0.0000"/>
    <numFmt numFmtId="187" formatCode="0.000000"/>
  </numFmts>
  <fonts count="27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8"/>
      <name val="Arial"/>
    </font>
    <font>
      <b/>
      <sz val="14"/>
      <name val="Arial"/>
      <family val="2"/>
    </font>
    <font>
      <sz val="14"/>
      <name val="Arial"/>
      <family val="2"/>
    </font>
    <font>
      <b/>
      <u/>
      <sz val="10"/>
      <name val="Arial"/>
      <family val="2"/>
    </font>
    <font>
      <b/>
      <sz val="12"/>
      <name val="Arial"/>
      <family val="2"/>
    </font>
    <font>
      <b/>
      <u/>
      <sz val="14"/>
      <name val="Arial"/>
      <family val="2"/>
    </font>
    <font>
      <u/>
      <sz val="14"/>
      <name val="Arial"/>
      <family val="2"/>
    </font>
    <font>
      <sz val="12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u/>
      <sz val="10"/>
      <name val="Arial"/>
      <family val="2"/>
    </font>
    <font>
      <b/>
      <i/>
      <sz val="10"/>
      <name val="Arial"/>
      <family val="2"/>
    </font>
    <font>
      <u/>
      <sz val="12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u/>
      <sz val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11"/>
      <name val="Arial"/>
      <family val="2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</fonts>
  <fills count="16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FF00"/>
        <bgColor indexed="64"/>
      </patternFill>
    </fill>
  </fills>
  <borders count="5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285">
    <xf numFmtId="0" fontId="0" fillId="0" borderId="0" xfId="0"/>
    <xf numFmtId="0" fontId="2" fillId="0" borderId="0" xfId="0" applyFont="1"/>
    <xf numFmtId="0" fontId="5" fillId="0" borderId="0" xfId="0" applyFont="1"/>
    <xf numFmtId="0" fontId="2" fillId="0" borderId="0" xfId="0" applyFont="1" applyFill="1"/>
    <xf numFmtId="0" fontId="2" fillId="0" borderId="1" xfId="0" applyFont="1" applyFill="1" applyBorder="1" applyAlignment="1">
      <alignment horizontal="justify" vertical="top"/>
    </xf>
    <xf numFmtId="0" fontId="2" fillId="0" borderId="2" xfId="0" applyFont="1" applyBorder="1" applyAlignment="1">
      <alignment horizontal="left"/>
    </xf>
    <xf numFmtId="0" fontId="2" fillId="0" borderId="3" xfId="0" applyFont="1" applyBorder="1"/>
    <xf numFmtId="0" fontId="2" fillId="0" borderId="0" xfId="0" applyFont="1" applyBorder="1"/>
    <xf numFmtId="0" fontId="0" fillId="0" borderId="0" xfId="0" applyFill="1"/>
    <xf numFmtId="0" fontId="0" fillId="2" borderId="0" xfId="0" applyFill="1"/>
    <xf numFmtId="0" fontId="0" fillId="0" borderId="0" xfId="0" applyAlignment="1">
      <alignment horizontal="left"/>
    </xf>
    <xf numFmtId="0" fontId="0" fillId="0" borderId="4" xfId="0" applyBorder="1"/>
    <xf numFmtId="0" fontId="2" fillId="0" borderId="4" xfId="0" applyFont="1" applyBorder="1"/>
    <xf numFmtId="0" fontId="2" fillId="2" borderId="0" xfId="0" applyFont="1" applyFill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5" fillId="2" borderId="0" xfId="0" applyFont="1" applyFill="1"/>
    <xf numFmtId="0" fontId="9" fillId="0" borderId="0" xfId="0" applyFont="1" applyFill="1"/>
    <xf numFmtId="0" fontId="5" fillId="0" borderId="0" xfId="0" applyFont="1" applyFill="1"/>
    <xf numFmtId="0" fontId="2" fillId="3" borderId="0" xfId="0" applyFont="1" applyFill="1"/>
    <xf numFmtId="0" fontId="2" fillId="4" borderId="0" xfId="0" applyFont="1" applyFill="1"/>
    <xf numFmtId="0" fontId="7" fillId="0" borderId="0" xfId="0" applyFont="1"/>
    <xf numFmtId="0" fontId="10" fillId="0" borderId="0" xfId="0" applyFont="1"/>
    <xf numFmtId="0" fontId="2" fillId="5" borderId="0" xfId="0" applyFont="1" applyFill="1"/>
    <xf numFmtId="0" fontId="0" fillId="0" borderId="0" xfId="0" applyAlignment="1">
      <alignment horizontal="justify" vertical="top"/>
    </xf>
    <xf numFmtId="0" fontId="0" fillId="0" borderId="0" xfId="0" applyFill="1" applyAlignment="1">
      <alignment horizontal="justify" vertical="top"/>
    </xf>
    <xf numFmtId="0" fontId="11" fillId="0" borderId="1" xfId="0" applyFont="1" applyFill="1" applyBorder="1" applyAlignment="1">
      <alignment horizontal="justify" vertical="top"/>
    </xf>
    <xf numFmtId="0" fontId="10" fillId="0" borderId="0" xfId="0" applyFont="1" applyFill="1"/>
    <xf numFmtId="0" fontId="12" fillId="0" borderId="0" xfId="0" applyFont="1" applyFill="1" applyAlignment="1">
      <alignment horizontal="left"/>
    </xf>
    <xf numFmtId="0" fontId="13" fillId="0" borderId="0" xfId="0" applyFont="1" applyFill="1"/>
    <xf numFmtId="0" fontId="11" fillId="6" borderId="1" xfId="0" applyFont="1" applyFill="1" applyBorder="1" applyAlignment="1">
      <alignment horizontal="justify" vertical="top"/>
    </xf>
    <xf numFmtId="0" fontId="11" fillId="0" borderId="5" xfId="0" applyFont="1" applyBorder="1" applyAlignment="1">
      <alignment horizontal="left"/>
    </xf>
    <xf numFmtId="0" fontId="11" fillId="0" borderId="0" xfId="0" applyFont="1" applyAlignment="1">
      <alignment horizontal="left"/>
    </xf>
    <xf numFmtId="0" fontId="11" fillId="0" borderId="0" xfId="0" applyFont="1" applyBorder="1" applyAlignment="1">
      <alignment horizontal="left"/>
    </xf>
    <xf numFmtId="0" fontId="2" fillId="0" borderId="0" xfId="0" applyFont="1" applyBorder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2" fillId="0" borderId="6" xfId="0" applyFont="1" applyBorder="1" applyAlignment="1">
      <alignment horizontal="justify" vertical="top"/>
    </xf>
    <xf numFmtId="0" fontId="2" fillId="0" borderId="7" xfId="0" applyFont="1" applyFill="1" applyBorder="1" applyAlignment="1">
      <alignment horizontal="justify" vertical="top"/>
    </xf>
    <xf numFmtId="0" fontId="2" fillId="0" borderId="8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justify" vertical="top"/>
    </xf>
    <xf numFmtId="0" fontId="11" fillId="6" borderId="9" xfId="0" applyFont="1" applyFill="1" applyBorder="1" applyAlignment="1">
      <alignment horizontal="justify" vertical="top"/>
    </xf>
    <xf numFmtId="0" fontId="11" fillId="6" borderId="10" xfId="0" applyFont="1" applyFill="1" applyBorder="1" applyAlignment="1">
      <alignment horizontal="justify" vertical="top"/>
    </xf>
    <xf numFmtId="0" fontId="11" fillId="7" borderId="9" xfId="0" applyFont="1" applyFill="1" applyBorder="1" applyAlignment="1">
      <alignment horizontal="justify" vertical="top"/>
    </xf>
    <xf numFmtId="0" fontId="11" fillId="7" borderId="1" xfId="0" applyFont="1" applyFill="1" applyBorder="1" applyAlignment="1">
      <alignment horizontal="justify" vertical="top"/>
    </xf>
    <xf numFmtId="0" fontId="11" fillId="7" borderId="10" xfId="0" applyFont="1" applyFill="1" applyBorder="1" applyAlignment="1">
      <alignment horizontal="justify" vertical="top"/>
    </xf>
    <xf numFmtId="0" fontId="0" fillId="0" borderId="2" xfId="0" applyFill="1" applyBorder="1"/>
    <xf numFmtId="0" fontId="0" fillId="0" borderId="2" xfId="0" applyBorder="1"/>
    <xf numFmtId="1" fontId="0" fillId="0" borderId="0" xfId="0" applyNumberFormat="1" applyFill="1"/>
    <xf numFmtId="0" fontId="0" fillId="0" borderId="0" xfId="0" applyBorder="1"/>
    <xf numFmtId="0" fontId="0" fillId="0" borderId="0" xfId="0" applyBorder="1" applyAlignment="1">
      <alignment horizontal="left"/>
    </xf>
    <xf numFmtId="0" fontId="0" fillId="0" borderId="3" xfId="0" applyBorder="1"/>
    <xf numFmtId="0" fontId="0" fillId="0" borderId="3" xfId="0" applyBorder="1" applyAlignment="1">
      <alignment horizontal="left"/>
    </xf>
    <xf numFmtId="1" fontId="0" fillId="0" borderId="11" xfId="0" applyNumberFormat="1" applyFill="1" applyBorder="1"/>
    <xf numFmtId="1" fontId="0" fillId="0" borderId="12" xfId="0" applyNumberFormat="1" applyFill="1" applyBorder="1"/>
    <xf numFmtId="1" fontId="0" fillId="0" borderId="13" xfId="0" applyNumberFormat="1" applyFill="1" applyBorder="1"/>
    <xf numFmtId="187" fontId="2" fillId="0" borderId="3" xfId="0" applyNumberFormat="1" applyFont="1" applyBorder="1"/>
    <xf numFmtId="187" fontId="2" fillId="0" borderId="0" xfId="0" applyNumberFormat="1" applyFont="1" applyBorder="1"/>
    <xf numFmtId="187" fontId="2" fillId="0" borderId="2" xfId="0" applyNumberFormat="1" applyFont="1" applyBorder="1"/>
    <xf numFmtId="0" fontId="11" fillId="0" borderId="14" xfId="0" applyFont="1" applyFill="1" applyBorder="1" applyAlignment="1">
      <alignment horizontal="justify" vertical="top"/>
    </xf>
    <xf numFmtId="0" fontId="11" fillId="8" borderId="9" xfId="0" applyFont="1" applyFill="1" applyBorder="1" applyAlignment="1">
      <alignment horizontal="justify" vertical="top"/>
    </xf>
    <xf numFmtId="0" fontId="11" fillId="8" borderId="1" xfId="0" applyFont="1" applyFill="1" applyBorder="1" applyAlignment="1">
      <alignment horizontal="justify" vertical="top"/>
    </xf>
    <xf numFmtId="0" fontId="11" fillId="8" borderId="10" xfId="0" applyFont="1" applyFill="1" applyBorder="1" applyAlignment="1">
      <alignment horizontal="justify" vertical="top"/>
    </xf>
    <xf numFmtId="0" fontId="2" fillId="9" borderId="15" xfId="0" applyFont="1" applyFill="1" applyBorder="1" applyAlignment="1">
      <alignment horizontal="justify" vertical="top"/>
    </xf>
    <xf numFmtId="0" fontId="2" fillId="9" borderId="16" xfId="0" applyFont="1" applyFill="1" applyBorder="1" applyAlignment="1">
      <alignment horizontal="justify" vertical="top"/>
    </xf>
    <xf numFmtId="0" fontId="2" fillId="9" borderId="17" xfId="0" applyFont="1" applyFill="1" applyBorder="1" applyAlignment="1">
      <alignment horizontal="justify" vertical="top"/>
    </xf>
    <xf numFmtId="0" fontId="2" fillId="9" borderId="18" xfId="0" applyFont="1" applyFill="1" applyBorder="1" applyAlignment="1">
      <alignment horizontal="justify" vertical="top"/>
    </xf>
    <xf numFmtId="0" fontId="2" fillId="9" borderId="8" xfId="0" applyFont="1" applyFill="1" applyBorder="1" applyAlignment="1">
      <alignment horizontal="justify" vertical="top"/>
    </xf>
    <xf numFmtId="0" fontId="2" fillId="9" borderId="6" xfId="0" applyFont="1" applyFill="1" applyBorder="1" applyAlignment="1">
      <alignment horizontal="justify" vertical="top"/>
    </xf>
    <xf numFmtId="0" fontId="2" fillId="9" borderId="7" xfId="0" applyFont="1" applyFill="1" applyBorder="1" applyAlignment="1">
      <alignment horizontal="justify" vertical="top"/>
    </xf>
    <xf numFmtId="0" fontId="2" fillId="0" borderId="9" xfId="0" applyFont="1" applyFill="1" applyBorder="1" applyAlignment="1">
      <alignment horizontal="justify" vertical="top"/>
    </xf>
    <xf numFmtId="0" fontId="2" fillId="0" borderId="10" xfId="0" applyFont="1" applyFill="1" applyBorder="1" applyAlignment="1">
      <alignment horizontal="justify" vertical="top"/>
    </xf>
    <xf numFmtId="0" fontId="11" fillId="6" borderId="19" xfId="0" applyFont="1" applyFill="1" applyBorder="1" applyAlignment="1">
      <alignment horizontal="justify" vertical="top"/>
    </xf>
    <xf numFmtId="0" fontId="11" fillId="10" borderId="9" xfId="0" applyFont="1" applyFill="1" applyBorder="1" applyAlignment="1">
      <alignment horizontal="justify" vertical="top"/>
    </xf>
    <xf numFmtId="0" fontId="11" fillId="10" borderId="10" xfId="0" applyFont="1" applyFill="1" applyBorder="1" applyAlignment="1">
      <alignment horizontal="justify" vertical="top"/>
    </xf>
    <xf numFmtId="0" fontId="11" fillId="6" borderId="20" xfId="0" applyFont="1" applyFill="1" applyBorder="1" applyAlignment="1">
      <alignment horizontal="justify" vertical="top"/>
    </xf>
    <xf numFmtId="0" fontId="11" fillId="0" borderId="9" xfId="0" applyFont="1" applyFill="1" applyBorder="1" applyAlignment="1">
      <alignment horizontal="justify" vertical="top"/>
    </xf>
    <xf numFmtId="0" fontId="11" fillId="0" borderId="10" xfId="0" applyFont="1" applyFill="1" applyBorder="1" applyAlignment="1">
      <alignment horizontal="justify" vertical="top"/>
    </xf>
    <xf numFmtId="0" fontId="11" fillId="0" borderId="20" xfId="0" applyFont="1" applyFill="1" applyBorder="1" applyAlignment="1">
      <alignment horizontal="justify" vertical="top"/>
    </xf>
    <xf numFmtId="0" fontId="11" fillId="7" borderId="20" xfId="0" applyFont="1" applyFill="1" applyBorder="1" applyAlignment="1">
      <alignment horizontal="justify" vertical="top"/>
    </xf>
    <xf numFmtId="0" fontId="11" fillId="8" borderId="20" xfId="0" applyFont="1" applyFill="1" applyBorder="1" applyAlignment="1">
      <alignment horizontal="justify" vertical="top"/>
    </xf>
    <xf numFmtId="0" fontId="2" fillId="0" borderId="9" xfId="0" applyFont="1" applyBorder="1" applyAlignment="1">
      <alignment horizontal="justify" vertical="top"/>
    </xf>
    <xf numFmtId="0" fontId="2" fillId="0" borderId="10" xfId="0" applyFont="1" applyBorder="1" applyAlignment="1">
      <alignment horizontal="justify" vertical="top"/>
    </xf>
    <xf numFmtId="0" fontId="2" fillId="0" borderId="21" xfId="0" applyFont="1" applyFill="1" applyBorder="1" applyAlignment="1">
      <alignment horizontal="justify" vertical="top"/>
    </xf>
    <xf numFmtId="0" fontId="2" fillId="0" borderId="22" xfId="0" applyFont="1" applyFill="1" applyBorder="1" applyAlignment="1">
      <alignment horizontal="justify" vertical="top"/>
    </xf>
    <xf numFmtId="0" fontId="11" fillId="0" borderId="23" xfId="0" applyFont="1" applyFill="1" applyBorder="1" applyAlignment="1">
      <alignment horizontal="justify" vertical="top"/>
    </xf>
    <xf numFmtId="0" fontId="2" fillId="9" borderId="24" xfId="0" applyFont="1" applyFill="1" applyBorder="1" applyAlignment="1">
      <alignment horizontal="justify" vertical="top"/>
    </xf>
    <xf numFmtId="0" fontId="2" fillId="9" borderId="25" xfId="0" applyFont="1" applyFill="1" applyBorder="1" applyAlignment="1">
      <alignment horizontal="justify" vertical="top"/>
    </xf>
    <xf numFmtId="0" fontId="2" fillId="9" borderId="26" xfId="0" applyFont="1" applyFill="1" applyBorder="1" applyAlignment="1">
      <alignment horizontal="justify" vertical="top"/>
    </xf>
    <xf numFmtId="0" fontId="2" fillId="0" borderId="27" xfId="0" applyFont="1" applyFill="1" applyBorder="1" applyAlignment="1">
      <alignment horizontal="justify" vertical="top"/>
    </xf>
    <xf numFmtId="0" fontId="2" fillId="0" borderId="28" xfId="0" applyFont="1" applyFill="1" applyBorder="1" applyAlignment="1">
      <alignment horizontal="justify" vertical="top"/>
    </xf>
    <xf numFmtId="0" fontId="2" fillId="0" borderId="29" xfId="0" applyFont="1" applyFill="1" applyBorder="1" applyAlignment="1">
      <alignment horizontal="justify" vertical="top"/>
    </xf>
    <xf numFmtId="0" fontId="2" fillId="0" borderId="30" xfId="0" applyFont="1" applyFill="1" applyBorder="1" applyAlignment="1">
      <alignment horizontal="justify" vertical="top"/>
    </xf>
    <xf numFmtId="0" fontId="2" fillId="10" borderId="9" xfId="0" applyFont="1" applyFill="1" applyBorder="1" applyAlignment="1">
      <alignment horizontal="justify" vertical="top"/>
    </xf>
    <xf numFmtId="0" fontId="2" fillId="10" borderId="10" xfId="0" applyFont="1" applyFill="1" applyBorder="1" applyAlignment="1">
      <alignment horizontal="justify" vertical="top"/>
    </xf>
    <xf numFmtId="0" fontId="2" fillId="10" borderId="20" xfId="0" applyFont="1" applyFill="1" applyBorder="1" applyAlignment="1">
      <alignment horizontal="justify" vertical="top"/>
    </xf>
    <xf numFmtId="0" fontId="11" fillId="0" borderId="31" xfId="0" applyFont="1" applyFill="1" applyBorder="1" applyAlignment="1">
      <alignment horizontal="justify" vertical="top"/>
    </xf>
    <xf numFmtId="0" fontId="2" fillId="9" borderId="32" xfId="0" applyFont="1" applyFill="1" applyBorder="1" applyAlignment="1">
      <alignment horizontal="justify" vertical="top"/>
    </xf>
    <xf numFmtId="0" fontId="2" fillId="2" borderId="1" xfId="0" applyFont="1" applyFill="1" applyBorder="1" applyAlignment="1">
      <alignment horizontal="justify" vertical="top"/>
    </xf>
    <xf numFmtId="0" fontId="11" fillId="2" borderId="1" xfId="0" applyFont="1" applyFill="1" applyBorder="1" applyAlignment="1">
      <alignment horizontal="justify" vertical="top"/>
    </xf>
    <xf numFmtId="0" fontId="11" fillId="10" borderId="33" xfId="0" applyFont="1" applyFill="1" applyBorder="1" applyAlignment="1">
      <alignment horizontal="justify" vertical="top"/>
    </xf>
    <xf numFmtId="187" fontId="2" fillId="0" borderId="3" xfId="0" applyNumberFormat="1" applyFont="1" applyFill="1" applyBorder="1"/>
    <xf numFmtId="0" fontId="11" fillId="0" borderId="33" xfId="0" applyFont="1" applyFill="1" applyBorder="1" applyAlignment="1">
      <alignment horizontal="justify" vertical="top"/>
    </xf>
    <xf numFmtId="0" fontId="11" fillId="0" borderId="19" xfId="0" applyFont="1" applyFill="1" applyBorder="1" applyAlignment="1">
      <alignment horizontal="justify" vertical="top"/>
    </xf>
    <xf numFmtId="0" fontId="11" fillId="0" borderId="10" xfId="0" applyFont="1" applyFill="1" applyBorder="1" applyAlignment="1">
      <alignment horizontal="justify"/>
    </xf>
    <xf numFmtId="0" fontId="11" fillId="0" borderId="33" xfId="0" applyFont="1" applyFill="1" applyBorder="1"/>
    <xf numFmtId="0" fontId="2" fillId="0" borderId="29" xfId="0" applyFont="1" applyBorder="1" applyAlignment="1">
      <alignment horizontal="justify" vertical="top"/>
    </xf>
    <xf numFmtId="0" fontId="2" fillId="0" borderId="34" xfId="0" applyFont="1" applyFill="1" applyBorder="1" applyAlignment="1">
      <alignment horizontal="justify" vertical="top"/>
    </xf>
    <xf numFmtId="0" fontId="2" fillId="0" borderId="33" xfId="0" applyFont="1" applyFill="1" applyBorder="1" applyAlignment="1">
      <alignment horizontal="justify" vertical="top"/>
    </xf>
    <xf numFmtId="0" fontId="11" fillId="0" borderId="35" xfId="0" applyFont="1" applyFill="1" applyBorder="1" applyAlignment="1">
      <alignment horizontal="justify" vertical="top"/>
    </xf>
    <xf numFmtId="0" fontId="11" fillId="0" borderId="36" xfId="0" applyFont="1" applyFill="1" applyBorder="1" applyAlignment="1">
      <alignment horizontal="justify" vertical="top"/>
    </xf>
    <xf numFmtId="0" fontId="7" fillId="2" borderId="1" xfId="0" applyFont="1" applyFill="1" applyBorder="1" applyAlignment="1">
      <alignment horizontal="justify" vertical="top"/>
    </xf>
    <xf numFmtId="0" fontId="2" fillId="11" borderId="9" xfId="0" applyFont="1" applyFill="1" applyBorder="1" applyAlignment="1">
      <alignment horizontal="justify" vertical="top"/>
    </xf>
    <xf numFmtId="0" fontId="11" fillId="4" borderId="21" xfId="0" applyFont="1" applyFill="1" applyBorder="1" applyAlignment="1">
      <alignment horizontal="justify" vertical="top"/>
    </xf>
    <xf numFmtId="0" fontId="11" fillId="4" borderId="22" xfId="0" applyFont="1" applyFill="1" applyBorder="1" applyAlignment="1">
      <alignment horizontal="justify" vertical="top"/>
    </xf>
    <xf numFmtId="0" fontId="2" fillId="10" borderId="19" xfId="0" applyFont="1" applyFill="1" applyBorder="1" applyAlignment="1">
      <alignment horizontal="justify" vertical="top"/>
    </xf>
    <xf numFmtId="0" fontId="1" fillId="10" borderId="14" xfId="0" applyFont="1" applyFill="1" applyBorder="1" applyAlignment="1">
      <alignment horizontal="justify" vertical="top"/>
    </xf>
    <xf numFmtId="0" fontId="2" fillId="0" borderId="37" xfId="0" applyFont="1" applyBorder="1" applyAlignment="1">
      <alignment horizontal="justify" vertical="top"/>
    </xf>
    <xf numFmtId="0" fontId="2" fillId="0" borderId="38" xfId="0" applyFont="1" applyBorder="1" applyAlignment="1">
      <alignment horizontal="justify" vertical="top"/>
    </xf>
    <xf numFmtId="0" fontId="2" fillId="0" borderId="39" xfId="0" applyFont="1" applyBorder="1" applyAlignment="1">
      <alignment horizontal="justify" vertical="top"/>
    </xf>
    <xf numFmtId="0" fontId="2" fillId="0" borderId="40" xfId="0" applyFont="1" applyFill="1" applyBorder="1" applyAlignment="1">
      <alignment horizontal="justify" vertical="top"/>
    </xf>
    <xf numFmtId="0" fontId="2" fillId="0" borderId="0" xfId="0" applyFont="1" applyBorder="1" applyAlignment="1">
      <alignment horizontal="left" vertical="top"/>
    </xf>
    <xf numFmtId="0" fontId="0" fillId="0" borderId="0" xfId="0" applyAlignment="1">
      <alignment horizontal="left" vertical="top"/>
    </xf>
    <xf numFmtId="187" fontId="2" fillId="0" borderId="2" xfId="0" applyNumberFormat="1" applyFont="1" applyFill="1" applyBorder="1"/>
    <xf numFmtId="187" fontId="2" fillId="0" borderId="0" xfId="0" applyNumberFormat="1" applyFont="1" applyFill="1" applyBorder="1"/>
    <xf numFmtId="0" fontId="0" fillId="0" borderId="0" xfId="0" applyFill="1" applyAlignment="1">
      <alignment horizontal="left"/>
    </xf>
    <xf numFmtId="0" fontId="2" fillId="0" borderId="0" xfId="0" applyFont="1" applyFill="1" applyBorder="1"/>
    <xf numFmtId="0" fontId="2" fillId="0" borderId="41" xfId="0" applyFont="1" applyBorder="1"/>
    <xf numFmtId="0" fontId="2" fillId="0" borderId="0" xfId="0" applyFont="1" applyFill="1" applyAlignment="1">
      <alignment horizontal="center"/>
    </xf>
    <xf numFmtId="0" fontId="2" fillId="0" borderId="41" xfId="0" applyFont="1" applyFill="1" applyBorder="1" applyAlignment="1">
      <alignment horizontal="center"/>
    </xf>
    <xf numFmtId="0" fontId="2" fillId="0" borderId="0" xfId="0" quotePrefix="1" applyFont="1" applyFill="1" applyAlignment="1">
      <alignment horizontal="center"/>
    </xf>
    <xf numFmtId="0" fontId="16" fillId="0" borderId="0" xfId="0" applyFont="1"/>
    <xf numFmtId="0" fontId="16" fillId="0" borderId="0" xfId="0" applyFont="1" applyFill="1"/>
    <xf numFmtId="0" fontId="2" fillId="3" borderId="1" xfId="0" applyFont="1" applyFill="1" applyBorder="1" applyAlignment="1">
      <alignment horizontal="justify" vertical="top"/>
    </xf>
    <xf numFmtId="0" fontId="2" fillId="2" borderId="9" xfId="0" applyFont="1" applyFill="1" applyBorder="1" applyAlignment="1">
      <alignment horizontal="justify" vertical="top"/>
    </xf>
    <xf numFmtId="0" fontId="2" fillId="3" borderId="10" xfId="0" applyFont="1" applyFill="1" applyBorder="1" applyAlignment="1">
      <alignment horizontal="justify" vertical="top"/>
    </xf>
    <xf numFmtId="0" fontId="11" fillId="6" borderId="14" xfId="0" applyFont="1" applyFill="1" applyBorder="1"/>
    <xf numFmtId="0" fontId="11" fillId="12" borderId="9" xfId="0" applyFont="1" applyFill="1" applyBorder="1" applyAlignment="1">
      <alignment horizontal="justify" vertical="top"/>
    </xf>
    <xf numFmtId="0" fontId="0" fillId="0" borderId="10" xfId="0" applyFill="1" applyBorder="1" applyAlignment="1">
      <alignment horizontal="justify" vertical="top"/>
    </xf>
    <xf numFmtId="0" fontId="0" fillId="0" borderId="14" xfId="0" applyFill="1" applyBorder="1" applyAlignment="1">
      <alignment horizontal="justify" vertical="top"/>
    </xf>
    <xf numFmtId="0" fontId="11" fillId="7" borderId="14" xfId="0" applyFont="1" applyFill="1" applyBorder="1"/>
    <xf numFmtId="0" fontId="11" fillId="2" borderId="10" xfId="0" applyFont="1" applyFill="1" applyBorder="1" applyAlignment="1">
      <alignment horizontal="justify"/>
    </xf>
    <xf numFmtId="0" fontId="11" fillId="4" borderId="23" xfId="0" applyFont="1" applyFill="1" applyBorder="1"/>
    <xf numFmtId="0" fontId="11" fillId="10" borderId="10" xfId="0" applyFont="1" applyFill="1" applyBorder="1"/>
    <xf numFmtId="0" fontId="11" fillId="10" borderId="20" xfId="0" applyFont="1" applyFill="1" applyBorder="1" applyAlignment="1">
      <alignment horizontal="justify" vertical="top"/>
    </xf>
    <xf numFmtId="0" fontId="11" fillId="8" borderId="14" xfId="0" applyFont="1" applyFill="1" applyBorder="1"/>
    <xf numFmtId="0" fontId="11" fillId="9" borderId="42" xfId="0" applyFont="1" applyFill="1" applyBorder="1"/>
    <xf numFmtId="0" fontId="17" fillId="0" borderId="0" xfId="0" applyFont="1"/>
    <xf numFmtId="0" fontId="18" fillId="0" borderId="0" xfId="0" applyFont="1"/>
    <xf numFmtId="0" fontId="18" fillId="0" borderId="0" xfId="0" applyFont="1" applyFill="1"/>
    <xf numFmtId="0" fontId="16" fillId="0" borderId="0" xfId="0" applyFont="1" applyFill="1" applyAlignment="1">
      <alignment horizontal="left"/>
    </xf>
    <xf numFmtId="0" fontId="16" fillId="0" borderId="0" xfId="0" applyFont="1" applyFill="1" applyAlignment="1">
      <alignment horizontal="justify" vertical="top"/>
    </xf>
    <xf numFmtId="0" fontId="11" fillId="2" borderId="0" xfId="0" applyFont="1" applyFill="1" applyAlignment="1">
      <alignment horizontal="left"/>
    </xf>
    <xf numFmtId="0" fontId="4" fillId="0" borderId="0" xfId="0" applyFont="1" applyAlignment="1">
      <alignment horizontal="left"/>
    </xf>
    <xf numFmtId="0" fontId="2" fillId="3" borderId="0" xfId="0" applyFont="1" applyFill="1" applyAlignment="1">
      <alignment horizontal="left"/>
    </xf>
    <xf numFmtId="0" fontId="0" fillId="0" borderId="41" xfId="0" applyBorder="1" applyAlignment="1">
      <alignment horizontal="left"/>
    </xf>
    <xf numFmtId="0" fontId="8" fillId="2" borderId="0" xfId="0" applyFont="1" applyFill="1" applyAlignment="1">
      <alignment horizontal="left"/>
    </xf>
    <xf numFmtId="0" fontId="7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2" fillId="5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11" fillId="0" borderId="41" xfId="0" applyFont="1" applyBorder="1" applyAlignment="1">
      <alignment horizontal="left"/>
    </xf>
    <xf numFmtId="0" fontId="11" fillId="0" borderId="3" xfId="0" applyFont="1" applyBorder="1" applyAlignment="1">
      <alignment horizontal="left"/>
    </xf>
    <xf numFmtId="0" fontId="6" fillId="2" borderId="0" xfId="0" applyFont="1" applyFill="1" applyAlignment="1">
      <alignment horizontal="left"/>
    </xf>
    <xf numFmtId="0" fontId="13" fillId="2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4" fillId="0" borderId="0" xfId="0" applyFont="1" applyAlignment="1">
      <alignment horizontal="left"/>
    </xf>
    <xf numFmtId="0" fontId="2" fillId="0" borderId="41" xfId="0" applyFont="1" applyBorder="1" applyAlignment="1">
      <alignment horizontal="left"/>
    </xf>
    <xf numFmtId="0" fontId="7" fillId="0" borderId="0" xfId="0" applyFont="1" applyFill="1" applyAlignment="1">
      <alignment horizontal="left"/>
    </xf>
    <xf numFmtId="0" fontId="8" fillId="0" borderId="0" xfId="0" applyFont="1" applyFill="1" applyAlignment="1">
      <alignment horizontal="left"/>
    </xf>
    <xf numFmtId="0" fontId="11" fillId="0" borderId="43" xfId="0" applyFont="1" applyBorder="1" applyAlignment="1">
      <alignment horizontal="left"/>
    </xf>
    <xf numFmtId="0" fontId="19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11" fillId="0" borderId="44" xfId="0" applyFont="1" applyBorder="1" applyAlignment="1">
      <alignment horizontal="left"/>
    </xf>
    <xf numFmtId="0" fontId="13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Fill="1" applyAlignment="1">
      <alignment horizontal="left"/>
    </xf>
    <xf numFmtId="9" fontId="0" fillId="0" borderId="0" xfId="0" applyNumberFormat="1" applyAlignment="1">
      <alignment horizontal="left"/>
    </xf>
    <xf numFmtId="0" fontId="0" fillId="2" borderId="0" xfId="0" applyFill="1" applyAlignment="1">
      <alignment horizontal="left"/>
    </xf>
    <xf numFmtId="0" fontId="0" fillId="4" borderId="0" xfId="0" applyFill="1" applyAlignment="1">
      <alignment horizontal="left"/>
    </xf>
    <xf numFmtId="0" fontId="6" fillId="0" borderId="0" xfId="0" applyFont="1" applyAlignment="1">
      <alignment horizontal="left"/>
    </xf>
    <xf numFmtId="0" fontId="2" fillId="2" borderId="0" xfId="0" quotePrefix="1" applyFont="1" applyFill="1" applyAlignment="1">
      <alignment horizontal="left"/>
    </xf>
    <xf numFmtId="0" fontId="17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1" fontId="0" fillId="0" borderId="0" xfId="0" applyNumberFormat="1" applyFill="1" applyBorder="1"/>
    <xf numFmtId="0" fontId="6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1" fillId="0" borderId="2" xfId="0" applyFont="1" applyBorder="1" applyAlignment="1">
      <alignment horizontal="left"/>
    </xf>
    <xf numFmtId="184" fontId="0" fillId="0" borderId="0" xfId="0" applyNumberFormat="1" applyAlignment="1">
      <alignment horizontal="left"/>
    </xf>
    <xf numFmtId="0" fontId="11" fillId="6" borderId="0" xfId="0" applyFont="1" applyFill="1" applyAlignment="1">
      <alignment horizontal="left"/>
    </xf>
    <xf numFmtId="0" fontId="2" fillId="6" borderId="0" xfId="0" applyFont="1" applyFill="1" applyAlignment="1">
      <alignment horizontal="left"/>
    </xf>
    <xf numFmtId="0" fontId="2" fillId="6" borderId="0" xfId="0" applyFont="1" applyFill="1"/>
    <xf numFmtId="0" fontId="0" fillId="6" borderId="0" xfId="0" applyFill="1"/>
    <xf numFmtId="0" fontId="0" fillId="6" borderId="0" xfId="0" applyFill="1" applyAlignment="1">
      <alignment horizontal="left"/>
    </xf>
    <xf numFmtId="0" fontId="0" fillId="6" borderId="0" xfId="0" applyFill="1" applyAlignment="1">
      <alignment horizontal="center"/>
    </xf>
    <xf numFmtId="9" fontId="0" fillId="6" borderId="0" xfId="0" applyNumberFormat="1" applyFill="1" applyAlignment="1">
      <alignment horizontal="center"/>
    </xf>
    <xf numFmtId="2" fontId="0" fillId="6" borderId="0" xfId="0" applyNumberFormat="1" applyFill="1" applyAlignment="1">
      <alignment horizontal="left"/>
    </xf>
    <xf numFmtId="0" fontId="11" fillId="6" borderId="0" xfId="0" quotePrefix="1" applyFont="1" applyFill="1" applyAlignment="1">
      <alignment horizontal="left"/>
    </xf>
    <xf numFmtId="0" fontId="11" fillId="6" borderId="0" xfId="0" applyFont="1" applyFill="1" applyBorder="1" applyAlignment="1">
      <alignment horizontal="left"/>
    </xf>
    <xf numFmtId="0" fontId="7" fillId="6" borderId="0" xfId="0" applyFont="1" applyFill="1"/>
    <xf numFmtId="0" fontId="10" fillId="6" borderId="0" xfId="0" applyFont="1" applyFill="1"/>
    <xf numFmtId="0" fontId="2" fillId="0" borderId="27" xfId="0" applyFont="1" applyBorder="1" applyAlignment="1">
      <alignment horizontal="justify" vertical="top"/>
    </xf>
    <xf numFmtId="0" fontId="2" fillId="0" borderId="45" xfId="0" applyFont="1" applyBorder="1" applyAlignment="1">
      <alignment horizontal="justify" vertical="top"/>
    </xf>
    <xf numFmtId="0" fontId="2" fillId="0" borderId="46" xfId="0" applyFont="1" applyFill="1" applyBorder="1" applyAlignment="1">
      <alignment horizontal="justify" vertical="top"/>
    </xf>
    <xf numFmtId="0" fontId="2" fillId="0" borderId="1" xfId="0" applyFont="1" applyBorder="1" applyAlignment="1">
      <alignment horizontal="justify" vertical="top"/>
    </xf>
    <xf numFmtId="0" fontId="10" fillId="0" borderId="9" xfId="0" applyFont="1" applyFill="1" applyBorder="1" applyAlignment="1">
      <alignment horizontal="justify" vertical="top"/>
    </xf>
    <xf numFmtId="0" fontId="2" fillId="0" borderId="14" xfId="0" applyFont="1" applyFill="1" applyBorder="1" applyAlignment="1">
      <alignment horizontal="justify" vertical="top"/>
    </xf>
    <xf numFmtId="0" fontId="2" fillId="5" borderId="10" xfId="0" applyFont="1" applyFill="1" applyBorder="1" applyAlignment="1">
      <alignment horizontal="justify" vertical="top"/>
    </xf>
    <xf numFmtId="0" fontId="4" fillId="2" borderId="1" xfId="0" applyFont="1" applyFill="1" applyBorder="1" applyAlignment="1">
      <alignment horizontal="justify" vertical="top"/>
    </xf>
    <xf numFmtId="0" fontId="7" fillId="13" borderId="9" xfId="0" applyFont="1" applyFill="1" applyBorder="1" applyAlignment="1">
      <alignment horizontal="justify" vertical="top"/>
    </xf>
    <xf numFmtId="0" fontId="10" fillId="13" borderId="1" xfId="0" applyFont="1" applyFill="1" applyBorder="1" applyAlignment="1">
      <alignment horizontal="justify" vertical="top"/>
    </xf>
    <xf numFmtId="0" fontId="4" fillId="0" borderId="9" xfId="0" applyFont="1" applyFill="1" applyBorder="1" applyAlignment="1">
      <alignment horizontal="justify" vertical="top"/>
    </xf>
    <xf numFmtId="0" fontId="2" fillId="11" borderId="1" xfId="0" applyFont="1" applyFill="1" applyBorder="1" applyAlignment="1">
      <alignment horizontal="justify" vertical="top"/>
    </xf>
    <xf numFmtId="0" fontId="11" fillId="6" borderId="46" xfId="0" applyFont="1" applyFill="1" applyBorder="1" applyAlignment="1">
      <alignment horizontal="justify" vertical="top"/>
    </xf>
    <xf numFmtId="0" fontId="11" fillId="5" borderId="1" xfId="0" applyFont="1" applyFill="1" applyBorder="1" applyAlignment="1">
      <alignment horizontal="justify" vertical="top"/>
    </xf>
    <xf numFmtId="0" fontId="11" fillId="11" borderId="1" xfId="0" applyFont="1" applyFill="1" applyBorder="1" applyAlignment="1">
      <alignment horizontal="justify" vertical="top"/>
    </xf>
    <xf numFmtId="0" fontId="11" fillId="2" borderId="9" xfId="0" applyFont="1" applyFill="1" applyBorder="1" applyAlignment="1">
      <alignment horizontal="justify" vertical="top"/>
    </xf>
    <xf numFmtId="0" fontId="11" fillId="4" borderId="1" xfId="0" applyFont="1" applyFill="1" applyBorder="1" applyAlignment="1">
      <alignment horizontal="justify" vertical="top"/>
    </xf>
    <xf numFmtId="0" fontId="11" fillId="4" borderId="9" xfId="0" applyFont="1" applyFill="1" applyBorder="1" applyAlignment="1">
      <alignment horizontal="justify" vertical="top"/>
    </xf>
    <xf numFmtId="0" fontId="7" fillId="0" borderId="9" xfId="0" applyFont="1" applyFill="1" applyBorder="1" applyAlignment="1">
      <alignment horizontal="justify" vertical="top"/>
    </xf>
    <xf numFmtId="0" fontId="7" fillId="5" borderId="1" xfId="0" applyFont="1" applyFill="1" applyBorder="1" applyAlignment="1">
      <alignment horizontal="justify" vertical="top"/>
    </xf>
    <xf numFmtId="0" fontId="0" fillId="11" borderId="10" xfId="0" applyFill="1" applyBorder="1" applyAlignment="1">
      <alignment horizontal="justify" vertical="top"/>
    </xf>
    <xf numFmtId="0" fontId="7" fillId="9" borderId="9" xfId="0" applyFont="1" applyFill="1" applyBorder="1" applyAlignment="1">
      <alignment horizontal="justify" vertical="top"/>
    </xf>
    <xf numFmtId="0" fontId="2" fillId="7" borderId="46" xfId="0" applyFont="1" applyFill="1" applyBorder="1" applyAlignment="1">
      <alignment horizontal="justify" vertical="top"/>
    </xf>
    <xf numFmtId="0" fontId="2" fillId="4" borderId="47" xfId="0" applyFont="1" applyFill="1" applyBorder="1" applyAlignment="1">
      <alignment horizontal="justify" vertical="top"/>
    </xf>
    <xf numFmtId="0" fontId="11" fillId="4" borderId="48" xfId="0" applyFont="1" applyFill="1" applyBorder="1" applyAlignment="1">
      <alignment horizontal="justify" vertical="top"/>
    </xf>
    <xf numFmtId="0" fontId="11" fillId="0" borderId="13" xfId="0" applyFont="1" applyFill="1" applyBorder="1" applyAlignment="1">
      <alignment horizontal="justify" vertical="top"/>
    </xf>
    <xf numFmtId="0" fontId="11" fillId="2" borderId="49" xfId="0" applyFont="1" applyFill="1" applyBorder="1" applyAlignment="1">
      <alignment horizontal="justify" vertical="top"/>
    </xf>
    <xf numFmtId="0" fontId="11" fillId="0" borderId="49" xfId="0" applyFont="1" applyFill="1" applyBorder="1" applyAlignment="1">
      <alignment horizontal="justify" vertical="top"/>
    </xf>
    <xf numFmtId="0" fontId="11" fillId="0" borderId="5" xfId="0" applyFont="1" applyFill="1" applyBorder="1" applyAlignment="1">
      <alignment horizontal="justify" vertical="top"/>
    </xf>
    <xf numFmtId="0" fontId="11" fillId="2" borderId="10" xfId="0" applyFont="1" applyFill="1" applyBorder="1" applyAlignment="1">
      <alignment horizontal="justify" vertical="top"/>
    </xf>
    <xf numFmtId="0" fontId="1" fillId="10" borderId="50" xfId="0" applyFont="1" applyFill="1" applyBorder="1" applyAlignment="1">
      <alignment horizontal="justify" vertical="top"/>
    </xf>
    <xf numFmtId="0" fontId="2" fillId="0" borderId="51" xfId="0" applyFont="1" applyFill="1" applyBorder="1" applyAlignment="1">
      <alignment horizontal="justify" vertical="top"/>
    </xf>
    <xf numFmtId="0" fontId="11" fillId="2" borderId="35" xfId="0" applyFont="1" applyFill="1" applyBorder="1" applyAlignment="1">
      <alignment horizontal="justify" vertical="top"/>
    </xf>
    <xf numFmtId="0" fontId="1" fillId="10" borderId="33" xfId="0" applyFont="1" applyFill="1" applyBorder="1" applyAlignment="1">
      <alignment horizontal="justify" vertical="top"/>
    </xf>
    <xf numFmtId="0" fontId="2" fillId="8" borderId="46" xfId="0" applyFont="1" applyFill="1" applyBorder="1" applyAlignment="1">
      <alignment horizontal="justify" vertical="top"/>
    </xf>
    <xf numFmtId="0" fontId="2" fillId="0" borderId="8" xfId="0" applyFont="1" applyBorder="1" applyAlignment="1">
      <alignment horizontal="justify" vertical="top"/>
    </xf>
    <xf numFmtId="0" fontId="4" fillId="0" borderId="0" xfId="0" applyFont="1" applyBorder="1" applyAlignment="1">
      <alignment horizontal="justify" vertical="top"/>
    </xf>
    <xf numFmtId="0" fontId="2" fillId="0" borderId="0" xfId="0" quotePrefix="1" applyFont="1" applyFill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/>
    <xf numFmtId="0" fontId="1" fillId="0" borderId="0" xfId="0" applyFont="1" applyFill="1"/>
    <xf numFmtId="0" fontId="1" fillId="0" borderId="0" xfId="0" applyFont="1" applyFill="1" applyAlignment="1">
      <alignment horizontal="left"/>
    </xf>
    <xf numFmtId="0" fontId="1" fillId="0" borderId="2" xfId="0" applyFont="1" applyBorder="1"/>
    <xf numFmtId="187" fontId="1" fillId="0" borderId="2" xfId="0" applyNumberFormat="1" applyFont="1" applyBorder="1"/>
    <xf numFmtId="0" fontId="1" fillId="0" borderId="11" xfId="0" applyFont="1" applyFill="1" applyBorder="1"/>
    <xf numFmtId="0" fontId="1" fillId="0" borderId="0" xfId="0" applyFont="1" applyBorder="1" applyAlignment="1">
      <alignment horizontal="left"/>
    </xf>
    <xf numFmtId="0" fontId="1" fillId="0" borderId="0" xfId="0" applyFont="1" applyBorder="1"/>
    <xf numFmtId="187" fontId="1" fillId="0" borderId="0" xfId="0" applyNumberFormat="1" applyFont="1" applyBorder="1"/>
    <xf numFmtId="0" fontId="1" fillId="0" borderId="12" xfId="0" applyFont="1" applyFill="1" applyBorder="1"/>
    <xf numFmtId="0" fontId="1" fillId="0" borderId="3" xfId="0" applyFont="1" applyBorder="1" applyAlignment="1">
      <alignment horizontal="left"/>
    </xf>
    <xf numFmtId="0" fontId="1" fillId="0" borderId="3" xfId="0" applyFont="1" applyBorder="1"/>
    <xf numFmtId="0" fontId="1" fillId="0" borderId="13" xfId="0" applyFont="1" applyFill="1" applyBorder="1"/>
    <xf numFmtId="1" fontId="1" fillId="0" borderId="0" xfId="0" applyNumberFormat="1" applyFont="1" applyFill="1"/>
    <xf numFmtId="0" fontId="1" fillId="0" borderId="0" xfId="0" applyFont="1" applyFill="1" applyBorder="1"/>
    <xf numFmtId="0" fontId="1" fillId="0" borderId="3" xfId="0" applyFont="1" applyFill="1" applyBorder="1" applyAlignment="1">
      <alignment horizontal="left"/>
    </xf>
    <xf numFmtId="0" fontId="0" fillId="0" borderId="0" xfId="0" applyFill="1" applyBorder="1"/>
    <xf numFmtId="0" fontId="2" fillId="14" borderId="0" xfId="0" applyFont="1" applyFill="1"/>
    <xf numFmtId="0" fontId="23" fillId="8" borderId="0" xfId="0" applyFont="1" applyFill="1" applyAlignment="1">
      <alignment horizontal="left"/>
    </xf>
    <xf numFmtId="0" fontId="7" fillId="10" borderId="0" xfId="0" quotePrefix="1" applyFont="1" applyFill="1" applyAlignment="1">
      <alignment horizontal="left"/>
    </xf>
    <xf numFmtId="0" fontId="11" fillId="10" borderId="0" xfId="0" applyFont="1" applyFill="1" applyAlignment="1">
      <alignment horizontal="left"/>
    </xf>
    <xf numFmtId="0" fontId="0" fillId="10" borderId="0" xfId="0" applyFill="1"/>
    <xf numFmtId="184" fontId="23" fillId="8" borderId="0" xfId="0" applyNumberFormat="1" applyFont="1" applyFill="1" applyAlignment="1">
      <alignment horizontal="left"/>
    </xf>
    <xf numFmtId="184" fontId="2" fillId="3" borderId="0" xfId="0" applyNumberFormat="1" applyFont="1" applyFill="1" applyAlignment="1">
      <alignment horizontal="left"/>
    </xf>
    <xf numFmtId="184" fontId="2" fillId="4" borderId="0" xfId="0" applyNumberFormat="1" applyFont="1" applyFill="1" applyAlignment="1">
      <alignment horizontal="left"/>
    </xf>
    <xf numFmtId="184" fontId="0" fillId="0" borderId="0" xfId="0" applyNumberFormat="1"/>
    <xf numFmtId="184" fontId="0" fillId="0" borderId="41" xfId="0" applyNumberFormat="1" applyBorder="1"/>
    <xf numFmtId="0" fontId="4" fillId="5" borderId="1" xfId="0" applyFont="1" applyFill="1" applyBorder="1" applyAlignment="1">
      <alignment horizontal="justify" vertical="top"/>
    </xf>
    <xf numFmtId="0" fontId="1" fillId="15" borderId="0" xfId="0" applyFont="1" applyFill="1"/>
    <xf numFmtId="0" fontId="24" fillId="0" borderId="0" xfId="0" applyFont="1"/>
    <xf numFmtId="0" fontId="24" fillId="0" borderId="0" xfId="0" applyFont="1" applyAlignment="1">
      <alignment horizontal="left"/>
    </xf>
    <xf numFmtId="0" fontId="25" fillId="0" borderId="3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0" xfId="0" applyFont="1" applyFill="1" applyAlignment="1">
      <alignment horizontal="left"/>
    </xf>
    <xf numFmtId="0" fontId="26" fillId="0" borderId="0" xfId="0" applyFont="1" applyBorder="1" applyAlignment="1">
      <alignment horizontal="left"/>
    </xf>
    <xf numFmtId="0" fontId="4" fillId="0" borderId="0" xfId="0" applyFont="1" applyFill="1" applyAlignment="1">
      <alignment horizontal="left"/>
    </xf>
    <xf numFmtId="2" fontId="0" fillId="0" borderId="0" xfId="0" applyNumberFormat="1" applyFill="1"/>
    <xf numFmtId="0" fontId="2" fillId="0" borderId="32" xfId="0" applyFont="1" applyBorder="1" applyAlignment="1">
      <alignment horizontal="center"/>
    </xf>
    <xf numFmtId="0" fontId="2" fillId="0" borderId="52" xfId="0" applyFont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14" fillId="0" borderId="0" xfId="0" applyFont="1" applyAlignment="1">
      <alignment horizontal="right"/>
    </xf>
    <xf numFmtId="0" fontId="2" fillId="0" borderId="46" xfId="0" applyFont="1" applyBorder="1" applyAlignment="1">
      <alignment horizontal="justify" vertical="top"/>
    </xf>
    <xf numFmtId="0" fontId="2" fillId="9" borderId="14" xfId="0" applyFont="1" applyFill="1" applyBorder="1" applyAlignment="1">
      <alignment horizontal="justify" vertical="top"/>
    </xf>
    <xf numFmtId="0" fontId="2" fillId="9" borderId="54" xfId="0" applyFont="1" applyFill="1" applyBorder="1" applyAlignment="1">
      <alignment horizontal="justify" vertical="top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00"/>
  <sheetViews>
    <sheetView tabSelected="1" topLeftCell="A49" zoomScaleNormal="100" zoomScaleSheetLayoutView="100" workbookViewId="0">
      <selection activeCell="L68" sqref="L68"/>
    </sheetView>
  </sheetViews>
  <sheetFormatPr defaultRowHeight="12.75" x14ac:dyDescent="0.2"/>
  <cols>
    <col min="1" max="1" width="16.85546875" style="32" customWidth="1"/>
    <col min="2" max="2" width="7.28515625" style="32" customWidth="1"/>
    <col min="3" max="3" width="12.42578125" style="10" customWidth="1"/>
    <col min="4" max="4" width="12.28515625" style="32" customWidth="1"/>
    <col min="5" max="5" width="13.28515625" customWidth="1"/>
    <col min="6" max="6" width="8.28515625" customWidth="1"/>
    <col min="7" max="7" width="11.5703125" bestFit="1" customWidth="1"/>
    <col min="8" max="8" width="9.5703125" bestFit="1" customWidth="1"/>
    <col min="9" max="9" width="6.7109375" customWidth="1"/>
    <col min="10" max="11" width="6.7109375" style="8" customWidth="1"/>
    <col min="12" max="12" width="10.5703125" style="8" customWidth="1"/>
    <col min="13" max="13" width="6.7109375" style="8" customWidth="1"/>
    <col min="14" max="14" width="7.7109375" style="124" customWidth="1"/>
    <col min="15" max="17" width="4.7109375" style="8" customWidth="1"/>
    <col min="18" max="21" width="9.140625" style="8"/>
  </cols>
  <sheetData>
    <row r="1" spans="1:10" ht="18" x14ac:dyDescent="0.25">
      <c r="A1" s="14" t="s">
        <v>181</v>
      </c>
      <c r="B1" s="14"/>
      <c r="C1" s="152"/>
      <c r="D1" s="14"/>
      <c r="E1" s="2"/>
    </row>
    <row r="2" spans="1:10" ht="15.75" x14ac:dyDescent="0.25">
      <c r="A2" s="156" t="s">
        <v>160</v>
      </c>
      <c r="B2" s="156"/>
      <c r="C2" s="156"/>
      <c r="D2" s="14"/>
      <c r="E2" s="1"/>
      <c r="F2" s="7"/>
      <c r="G2" s="7"/>
      <c r="H2" s="7"/>
      <c r="I2" s="49"/>
      <c r="J2" s="255"/>
    </row>
    <row r="3" spans="1:10" x14ac:dyDescent="0.2">
      <c r="A3" s="151" t="s">
        <v>167</v>
      </c>
      <c r="B3" s="13"/>
      <c r="C3" s="13"/>
      <c r="D3" s="153">
        <v>158187</v>
      </c>
      <c r="E3" s="256" t="s">
        <v>28</v>
      </c>
      <c r="F3" s="7"/>
      <c r="G3" s="7"/>
      <c r="H3" s="7"/>
      <c r="I3" s="49"/>
      <c r="J3" s="255"/>
    </row>
    <row r="4" spans="1:10" x14ac:dyDescent="0.2">
      <c r="A4" s="159" t="s">
        <v>161</v>
      </c>
      <c r="B4" s="15"/>
      <c r="C4" s="15"/>
      <c r="D4" s="15">
        <f>D3*6</f>
        <v>949122</v>
      </c>
      <c r="E4" s="3"/>
      <c r="F4" s="7"/>
      <c r="G4" s="7"/>
      <c r="H4" s="7"/>
      <c r="I4" s="49"/>
      <c r="J4" s="255"/>
    </row>
    <row r="5" spans="1:10" x14ac:dyDescent="0.2">
      <c r="A5" s="159" t="s">
        <v>162</v>
      </c>
      <c r="B5" s="15"/>
      <c r="C5" s="15"/>
      <c r="D5" s="15"/>
      <c r="E5" s="15">
        <f>580*2</f>
        <v>1160</v>
      </c>
      <c r="F5" s="7"/>
      <c r="G5" s="7"/>
      <c r="H5" s="7"/>
      <c r="I5" s="49"/>
      <c r="J5" s="255"/>
    </row>
    <row r="6" spans="1:10" x14ac:dyDescent="0.2">
      <c r="A6" s="159" t="s">
        <v>163</v>
      </c>
      <c r="B6" s="15"/>
      <c r="C6" s="15"/>
      <c r="D6" s="15">
        <f>D4-E5</f>
        <v>947962</v>
      </c>
      <c r="E6" s="3"/>
      <c r="F6" s="7"/>
      <c r="G6" s="7"/>
      <c r="H6" s="7"/>
      <c r="I6" s="49"/>
      <c r="J6" s="255"/>
    </row>
    <row r="7" spans="1:10" ht="15" x14ac:dyDescent="0.25">
      <c r="A7" s="257" t="s">
        <v>164</v>
      </c>
      <c r="B7" s="257"/>
      <c r="C7" s="257"/>
      <c r="D7" s="257"/>
      <c r="E7" s="261">
        <f>D6/6</f>
        <v>157993.66666666666</v>
      </c>
      <c r="F7" s="7"/>
      <c r="G7" s="7"/>
      <c r="H7" s="7"/>
      <c r="I7" s="49"/>
      <c r="J7" s="255"/>
    </row>
    <row r="9" spans="1:10" x14ac:dyDescent="0.2">
      <c r="A9" s="151" t="s">
        <v>109</v>
      </c>
      <c r="B9" s="13"/>
      <c r="C9" s="13"/>
      <c r="D9" s="262">
        <f>E7</f>
        <v>157993.66666666666</v>
      </c>
      <c r="E9" s="19" t="s">
        <v>28</v>
      </c>
    </row>
    <row r="10" spans="1:10" x14ac:dyDescent="0.2">
      <c r="A10" s="32" t="s">
        <v>70</v>
      </c>
      <c r="B10" s="14"/>
      <c r="C10" s="176">
        <v>0.12</v>
      </c>
      <c r="D10" s="263">
        <f>D9*12/100</f>
        <v>18959.240000000002</v>
      </c>
      <c r="E10" s="20" t="s">
        <v>28</v>
      </c>
    </row>
    <row r="11" spans="1:10" x14ac:dyDescent="0.2">
      <c r="A11" s="32" t="s">
        <v>71</v>
      </c>
      <c r="B11" s="14"/>
      <c r="C11" s="176">
        <v>0.57999999999999996</v>
      </c>
      <c r="D11" s="263">
        <f>D9*58/100</f>
        <v>91636.32666666666</v>
      </c>
      <c r="E11" s="20" t="s">
        <v>28</v>
      </c>
    </row>
    <row r="12" spans="1:10" x14ac:dyDescent="0.2">
      <c r="A12" s="32" t="s">
        <v>29</v>
      </c>
      <c r="C12" s="176">
        <v>0.3</v>
      </c>
      <c r="D12" s="263">
        <f>D9*30/100</f>
        <v>47398.1</v>
      </c>
      <c r="E12" s="20" t="s">
        <v>28</v>
      </c>
    </row>
    <row r="14" spans="1:10" x14ac:dyDescent="0.2">
      <c r="A14" s="151" t="s">
        <v>166</v>
      </c>
      <c r="B14" s="151"/>
      <c r="C14" s="177"/>
    </row>
    <row r="15" spans="1:10" x14ac:dyDescent="0.2">
      <c r="A15" s="32" t="s">
        <v>108</v>
      </c>
      <c r="B15" s="32" t="s">
        <v>31</v>
      </c>
      <c r="C15" s="14">
        <v>1000</v>
      </c>
      <c r="D15" s="14" t="s">
        <v>28</v>
      </c>
    </row>
    <row r="16" spans="1:10" x14ac:dyDescent="0.2">
      <c r="A16" s="32" t="s">
        <v>30</v>
      </c>
      <c r="B16" s="32" t="s">
        <v>31</v>
      </c>
      <c r="C16" s="14">
        <v>700</v>
      </c>
      <c r="D16" s="14" t="s">
        <v>28</v>
      </c>
    </row>
    <row r="17" spans="1:12" x14ac:dyDescent="0.2">
      <c r="A17" s="32" t="s">
        <v>32</v>
      </c>
      <c r="B17" s="32" t="s">
        <v>31</v>
      </c>
      <c r="C17" s="14">
        <v>580</v>
      </c>
      <c r="D17" s="14" t="s">
        <v>28</v>
      </c>
    </row>
    <row r="19" spans="1:12" x14ac:dyDescent="0.2">
      <c r="A19" s="151" t="s">
        <v>33</v>
      </c>
    </row>
    <row r="20" spans="1:12" x14ac:dyDescent="0.2">
      <c r="A20" s="32" t="s">
        <v>72</v>
      </c>
      <c r="B20" s="32" t="s">
        <v>31</v>
      </c>
      <c r="C20" s="187">
        <f>D10/C15</f>
        <v>18.959240000000001</v>
      </c>
      <c r="D20" s="14"/>
    </row>
    <row r="21" spans="1:12" x14ac:dyDescent="0.2">
      <c r="A21" s="32" t="s">
        <v>34</v>
      </c>
      <c r="B21" s="32" t="s">
        <v>31</v>
      </c>
      <c r="C21" s="187">
        <f>D11/C16</f>
        <v>130.90903809523809</v>
      </c>
      <c r="D21" s="14"/>
    </row>
    <row r="22" spans="1:12" x14ac:dyDescent="0.2">
      <c r="A22" s="32" t="s">
        <v>35</v>
      </c>
      <c r="B22" s="32" t="s">
        <v>31</v>
      </c>
      <c r="C22" s="187">
        <f>D12/C17</f>
        <v>81.720862068965516</v>
      </c>
      <c r="D22" s="14"/>
    </row>
    <row r="24" spans="1:12" x14ac:dyDescent="0.2">
      <c r="A24" s="151" t="s">
        <v>36</v>
      </c>
      <c r="B24" s="151"/>
      <c r="E24" s="9" t="s">
        <v>37</v>
      </c>
      <c r="F24" s="9"/>
    </row>
    <row r="25" spans="1:12" x14ac:dyDescent="0.2">
      <c r="A25" s="32" t="s">
        <v>72</v>
      </c>
      <c r="B25" s="32" t="s">
        <v>31</v>
      </c>
      <c r="C25" s="178">
        <v>19</v>
      </c>
      <c r="D25" s="14" t="s">
        <v>38</v>
      </c>
      <c r="G25">
        <f>C25*C15</f>
        <v>19000</v>
      </c>
      <c r="H25" s="1" t="s">
        <v>28</v>
      </c>
      <c r="I25" t="s">
        <v>42</v>
      </c>
    </row>
    <row r="26" spans="1:12" x14ac:dyDescent="0.2">
      <c r="A26" s="32" t="s">
        <v>34</v>
      </c>
      <c r="B26" s="32" t="s">
        <v>31</v>
      </c>
      <c r="C26" s="178">
        <v>131</v>
      </c>
      <c r="D26" s="14" t="s">
        <v>38</v>
      </c>
      <c r="G26">
        <f>C26*C16</f>
        <v>91700</v>
      </c>
      <c r="H26" s="1" t="s">
        <v>28</v>
      </c>
    </row>
    <row r="27" spans="1:12" ht="13.5" thickBot="1" x14ac:dyDescent="0.25">
      <c r="A27" s="32" t="s">
        <v>35</v>
      </c>
      <c r="B27" s="32" t="s">
        <v>31</v>
      </c>
      <c r="C27" s="124">
        <v>81</v>
      </c>
      <c r="D27" s="14" t="s">
        <v>38</v>
      </c>
      <c r="G27" s="11">
        <f>C27*C17</f>
        <v>46980</v>
      </c>
      <c r="H27" s="12" t="s">
        <v>28</v>
      </c>
    </row>
    <row r="28" spans="1:12" ht="13.5" thickTop="1" x14ac:dyDescent="0.2">
      <c r="E28" s="9" t="s">
        <v>39</v>
      </c>
      <c r="F28" s="9"/>
      <c r="G28">
        <f>SUM(G25:G27)</f>
        <v>157680</v>
      </c>
      <c r="H28" s="1" t="s">
        <v>28</v>
      </c>
    </row>
    <row r="30" spans="1:12" x14ac:dyDescent="0.2">
      <c r="A30" s="188" t="s">
        <v>197</v>
      </c>
      <c r="B30" s="189"/>
      <c r="C30" s="189"/>
      <c r="D30" s="189"/>
      <c r="E30" s="190"/>
      <c r="F30" s="190"/>
      <c r="G30" s="190"/>
      <c r="H30" s="190"/>
      <c r="I30" s="190"/>
      <c r="J30" s="191"/>
      <c r="K30" s="191"/>
      <c r="L30" s="191"/>
    </row>
    <row r="31" spans="1:12" x14ac:dyDescent="0.2">
      <c r="A31" s="188" t="s">
        <v>198</v>
      </c>
      <c r="B31" s="188"/>
      <c r="C31" s="192"/>
      <c r="D31" s="188"/>
      <c r="E31" s="191"/>
      <c r="F31" s="191"/>
      <c r="G31" s="191">
        <v>78</v>
      </c>
      <c r="H31" s="193" t="s">
        <v>0</v>
      </c>
      <c r="I31" s="191">
        <v>580</v>
      </c>
      <c r="J31" s="191" t="s">
        <v>31</v>
      </c>
      <c r="K31" s="191">
        <f>G31*I31</f>
        <v>45240</v>
      </c>
      <c r="L31" s="191" t="s">
        <v>73</v>
      </c>
    </row>
    <row r="32" spans="1:12" x14ac:dyDescent="0.2">
      <c r="G32" s="125"/>
      <c r="H32" s="125"/>
    </row>
    <row r="33" spans="1:12" x14ac:dyDescent="0.2">
      <c r="A33" s="151" t="s">
        <v>74</v>
      </c>
      <c r="B33" s="151"/>
      <c r="E33" s="9" t="s">
        <v>75</v>
      </c>
      <c r="F33" s="9"/>
    </row>
    <row r="34" spans="1:12" x14ac:dyDescent="0.2">
      <c r="A34" s="32" t="s">
        <v>72</v>
      </c>
      <c r="B34" s="32" t="s">
        <v>31</v>
      </c>
      <c r="C34" s="178">
        <v>19</v>
      </c>
      <c r="D34" s="14" t="s">
        <v>76</v>
      </c>
      <c r="G34">
        <f>C34*C15</f>
        <v>19000</v>
      </c>
      <c r="H34" s="1" t="s">
        <v>28</v>
      </c>
      <c r="I34" t="s">
        <v>42</v>
      </c>
    </row>
    <row r="35" spans="1:12" x14ac:dyDescent="0.2">
      <c r="A35" s="32" t="s">
        <v>34</v>
      </c>
      <c r="B35" s="32" t="s">
        <v>31</v>
      </c>
      <c r="C35" s="178">
        <v>131</v>
      </c>
      <c r="D35" s="14" t="s">
        <v>76</v>
      </c>
      <c r="G35">
        <f>C35*C16</f>
        <v>91700</v>
      </c>
      <c r="H35" s="1" t="s">
        <v>28</v>
      </c>
    </row>
    <row r="36" spans="1:12" ht="13.5" thickBot="1" x14ac:dyDescent="0.25">
      <c r="A36" s="32" t="s">
        <v>35</v>
      </c>
      <c r="B36" s="32" t="s">
        <v>31</v>
      </c>
      <c r="C36" s="192">
        <v>78</v>
      </c>
      <c r="D36" s="14" t="s">
        <v>76</v>
      </c>
      <c r="G36" s="11">
        <f>C36*C17</f>
        <v>45240</v>
      </c>
      <c r="H36" s="12" t="s">
        <v>28</v>
      </c>
    </row>
    <row r="37" spans="1:12" ht="13.5" thickTop="1" x14ac:dyDescent="0.2">
      <c r="E37" s="9" t="s">
        <v>77</v>
      </c>
      <c r="F37" s="9"/>
      <c r="G37">
        <f>SUM(G34:G36)</f>
        <v>155940</v>
      </c>
      <c r="H37" s="1" t="s">
        <v>28</v>
      </c>
    </row>
    <row r="38" spans="1:12" x14ac:dyDescent="0.2">
      <c r="C38" s="124"/>
    </row>
    <row r="39" spans="1:12" x14ac:dyDescent="0.2">
      <c r="A39" s="170" t="s">
        <v>78</v>
      </c>
      <c r="B39" s="32" t="s">
        <v>31</v>
      </c>
      <c r="C39" s="174" t="s">
        <v>92</v>
      </c>
      <c r="D39" s="149"/>
      <c r="E39" s="130"/>
      <c r="F39" s="130"/>
      <c r="G39" s="264">
        <f>D9</f>
        <v>157993.66666666666</v>
      </c>
      <c r="H39" s="1" t="s">
        <v>28</v>
      </c>
      <c r="I39" s="1" t="s">
        <v>40</v>
      </c>
    </row>
    <row r="40" spans="1:12" ht="13.5" thickBot="1" x14ac:dyDescent="0.25">
      <c r="C40" s="14"/>
      <c r="G40" s="265">
        <f>G37</f>
        <v>155940</v>
      </c>
      <c r="H40" s="126" t="s">
        <v>28</v>
      </c>
    </row>
    <row r="41" spans="1:12" x14ac:dyDescent="0.2">
      <c r="E41" s="281" t="s">
        <v>78</v>
      </c>
      <c r="F41" s="281"/>
      <c r="G41" s="264">
        <f>G39-G40</f>
        <v>2053.666666666657</v>
      </c>
      <c r="H41" s="1" t="s">
        <v>28</v>
      </c>
    </row>
    <row r="42" spans="1:12" x14ac:dyDescent="0.2">
      <c r="A42" s="32" t="s">
        <v>79</v>
      </c>
      <c r="I42" s="193">
        <f>G41</f>
        <v>2053.666666666657</v>
      </c>
      <c r="J42" s="193" t="s">
        <v>0</v>
      </c>
      <c r="K42" s="194">
        <v>0.25</v>
      </c>
      <c r="L42" s="195">
        <f>I42*K42</f>
        <v>513.41666666666424</v>
      </c>
    </row>
    <row r="43" spans="1:12" x14ac:dyDescent="0.2">
      <c r="A43" s="32" t="s">
        <v>80</v>
      </c>
      <c r="I43" s="193">
        <f>G41</f>
        <v>2053.666666666657</v>
      </c>
      <c r="J43" s="193" t="s">
        <v>0</v>
      </c>
      <c r="K43" s="194">
        <v>0.75</v>
      </c>
      <c r="L43" s="195">
        <f>I43*K43</f>
        <v>1540.2499999999927</v>
      </c>
    </row>
    <row r="45" spans="1:12" ht="15.75" x14ac:dyDescent="0.25">
      <c r="A45" s="32" t="s">
        <v>81</v>
      </c>
      <c r="D45" s="196">
        <f>L42/C15</f>
        <v>0.51341666666666419</v>
      </c>
      <c r="F45" s="198" t="s">
        <v>165</v>
      </c>
      <c r="G45" s="198"/>
      <c r="H45" s="198"/>
      <c r="I45" s="198"/>
      <c r="J45" s="199"/>
      <c r="K45" s="191"/>
    </row>
    <row r="46" spans="1:12" ht="15.75" x14ac:dyDescent="0.25">
      <c r="A46" s="32" t="s">
        <v>82</v>
      </c>
      <c r="D46" s="197">
        <f>L43/C16</f>
        <v>2.2003571428571322</v>
      </c>
      <c r="F46" s="198" t="s">
        <v>196</v>
      </c>
      <c r="G46" s="199"/>
      <c r="H46" s="199"/>
      <c r="I46" s="199"/>
      <c r="J46" s="191"/>
      <c r="K46" s="191"/>
    </row>
    <row r="47" spans="1:12" x14ac:dyDescent="0.2">
      <c r="C47" s="14"/>
      <c r="D47" s="15"/>
    </row>
    <row r="48" spans="1:12" x14ac:dyDescent="0.2">
      <c r="A48" s="173" t="s">
        <v>86</v>
      </c>
      <c r="B48" s="179"/>
    </row>
    <row r="49" spans="1:10" x14ac:dyDescent="0.2">
      <c r="A49" s="32" t="s">
        <v>83</v>
      </c>
      <c r="B49" s="14"/>
      <c r="D49" s="189">
        <v>19</v>
      </c>
      <c r="E49" s="8"/>
      <c r="F49" s="8"/>
      <c r="G49" s="8"/>
      <c r="H49" s="8"/>
      <c r="I49" s="8"/>
    </row>
    <row r="50" spans="1:10" x14ac:dyDescent="0.2">
      <c r="A50" s="32" t="s">
        <v>84</v>
      </c>
      <c r="B50" s="14"/>
      <c r="D50" s="189">
        <v>133</v>
      </c>
      <c r="E50" s="8"/>
      <c r="F50" s="8"/>
      <c r="G50" s="8"/>
      <c r="H50" s="8"/>
      <c r="I50" s="8"/>
    </row>
    <row r="51" spans="1:10" x14ac:dyDescent="0.2">
      <c r="A51" s="32" t="s">
        <v>85</v>
      </c>
      <c r="B51" s="14"/>
      <c r="D51" s="189">
        <v>78</v>
      </c>
      <c r="E51" s="8"/>
      <c r="F51" s="8"/>
      <c r="G51" s="8"/>
      <c r="H51" s="8"/>
      <c r="I51" s="8"/>
    </row>
    <row r="52" spans="1:10" x14ac:dyDescent="0.2">
      <c r="A52" s="159"/>
      <c r="B52" s="15"/>
      <c r="C52" s="124"/>
      <c r="D52" s="159"/>
      <c r="E52" s="8"/>
      <c r="F52" s="8"/>
      <c r="G52" s="8"/>
      <c r="H52" s="8"/>
      <c r="I52" s="8"/>
    </row>
    <row r="53" spans="1:10" ht="15" x14ac:dyDescent="0.2">
      <c r="A53" s="173" t="s">
        <v>87</v>
      </c>
      <c r="B53" s="173"/>
      <c r="C53" s="171"/>
      <c r="E53" s="8"/>
      <c r="F53" s="8"/>
      <c r="G53" s="8"/>
      <c r="H53" s="8"/>
      <c r="I53" s="8"/>
    </row>
    <row r="54" spans="1:10" x14ac:dyDescent="0.2">
      <c r="A54" s="32" t="s">
        <v>88</v>
      </c>
      <c r="B54" s="14"/>
      <c r="E54" s="127">
        <f>D49*C15</f>
        <v>19000</v>
      </c>
      <c r="F54" s="1" t="s">
        <v>28</v>
      </c>
      <c r="G54" t="s">
        <v>42</v>
      </c>
      <c r="H54" s="8"/>
      <c r="I54" s="8"/>
    </row>
    <row r="55" spans="1:10" x14ac:dyDescent="0.2">
      <c r="A55" s="32" t="s">
        <v>89</v>
      </c>
      <c r="B55" s="14"/>
      <c r="E55" s="129">
        <f>D50*C16</f>
        <v>93100</v>
      </c>
      <c r="F55" s="1" t="s">
        <v>28</v>
      </c>
      <c r="H55" s="8"/>
      <c r="I55" s="8"/>
    </row>
    <row r="56" spans="1:10" ht="13.5" thickBot="1" x14ac:dyDescent="0.25">
      <c r="A56" s="160" t="s">
        <v>90</v>
      </c>
      <c r="B56" s="166"/>
      <c r="C56" s="154"/>
      <c r="D56" s="160"/>
      <c r="E56" s="128">
        <f>D51*C17</f>
        <v>45240</v>
      </c>
      <c r="F56" s="126" t="s">
        <v>28</v>
      </c>
      <c r="H56" s="8"/>
      <c r="I56" s="8"/>
    </row>
    <row r="57" spans="1:10" x14ac:dyDescent="0.2">
      <c r="A57" s="159" t="s">
        <v>91</v>
      </c>
      <c r="B57" s="159"/>
      <c r="C57" s="15"/>
      <c r="E57" s="127">
        <f>SUM(E54:E56)</f>
        <v>157340</v>
      </c>
      <c r="F57" s="1" t="s">
        <v>28</v>
      </c>
      <c r="H57" s="8"/>
      <c r="I57" s="8"/>
    </row>
    <row r="58" spans="1:10" x14ac:dyDescent="0.2">
      <c r="A58" s="159"/>
      <c r="B58" s="15"/>
      <c r="C58" s="15"/>
      <c r="D58" s="15"/>
      <c r="E58" s="3"/>
      <c r="F58" s="8"/>
      <c r="G58" s="8"/>
      <c r="H58" s="8"/>
      <c r="I58" s="8"/>
    </row>
    <row r="59" spans="1:10" x14ac:dyDescent="0.2">
      <c r="A59" s="159"/>
      <c r="B59" s="159"/>
      <c r="C59" s="124"/>
      <c r="D59" s="159"/>
      <c r="E59" s="8"/>
      <c r="F59" s="8"/>
      <c r="G59" s="8"/>
      <c r="H59" s="8"/>
      <c r="I59" s="8"/>
    </row>
    <row r="60" spans="1:10" x14ac:dyDescent="0.2">
      <c r="A60" s="159"/>
      <c r="B60" s="15"/>
      <c r="C60" s="15"/>
      <c r="D60" s="15"/>
      <c r="E60" s="124"/>
      <c r="F60" s="124"/>
      <c r="G60" s="124"/>
      <c r="H60" s="8"/>
      <c r="I60" s="3"/>
      <c r="J60" s="3"/>
    </row>
    <row r="63" spans="1:10" x14ac:dyDescent="0.2">
      <c r="A63" s="151" t="s">
        <v>41</v>
      </c>
      <c r="B63" s="13"/>
      <c r="C63" s="180">
        <f>E57</f>
        <v>157340</v>
      </c>
      <c r="D63" s="13" t="s">
        <v>28</v>
      </c>
      <c r="F63" s="3"/>
    </row>
    <row r="64" spans="1:10" x14ac:dyDescent="0.2">
      <c r="F64" s="3"/>
    </row>
    <row r="65" spans="1:17" x14ac:dyDescent="0.2">
      <c r="E65" s="48"/>
      <c r="F65" s="125"/>
    </row>
    <row r="66" spans="1:17" x14ac:dyDescent="0.2">
      <c r="F66" s="3"/>
    </row>
    <row r="68" spans="1:17" x14ac:dyDescent="0.2">
      <c r="A68" s="151" t="s">
        <v>43</v>
      </c>
      <c r="B68" s="13"/>
      <c r="C68" s="177"/>
      <c r="D68" s="15">
        <f>D9</f>
        <v>157993.66666666666</v>
      </c>
      <c r="E68" t="s">
        <v>40</v>
      </c>
      <c r="F68">
        <f>E57</f>
        <v>157340</v>
      </c>
      <c r="G68" t="s">
        <v>31</v>
      </c>
      <c r="H68" s="13">
        <f>D68-F68</f>
        <v>653.66666666665697</v>
      </c>
      <c r="I68" s="13" t="s">
        <v>28</v>
      </c>
      <c r="L68" s="277"/>
    </row>
    <row r="69" spans="1:17" x14ac:dyDescent="0.2">
      <c r="A69" s="159"/>
      <c r="B69" s="15"/>
      <c r="C69" s="124"/>
      <c r="D69" s="15"/>
      <c r="E69" s="8"/>
      <c r="F69" s="8"/>
      <c r="G69" s="8"/>
      <c r="H69" s="15"/>
      <c r="I69" s="15"/>
    </row>
    <row r="71" spans="1:17" x14ac:dyDescent="0.2">
      <c r="A71" s="159" t="s">
        <v>200</v>
      </c>
      <c r="B71" s="159"/>
      <c r="C71" s="124"/>
      <c r="D71" s="159"/>
      <c r="E71" s="8"/>
      <c r="F71" s="8"/>
      <c r="G71" s="8"/>
      <c r="H71" s="8"/>
      <c r="I71" s="8"/>
    </row>
    <row r="72" spans="1:17" ht="18" x14ac:dyDescent="0.25">
      <c r="A72" s="159" t="s">
        <v>201</v>
      </c>
      <c r="B72" s="159"/>
      <c r="C72" s="124"/>
      <c r="D72" s="276">
        <v>134</v>
      </c>
      <c r="E72" s="8"/>
      <c r="F72" s="8"/>
      <c r="G72" s="8"/>
      <c r="H72" s="8"/>
      <c r="I72" s="8"/>
    </row>
    <row r="73" spans="1:17" x14ac:dyDescent="0.2">
      <c r="A73" s="159"/>
      <c r="B73" s="159"/>
      <c r="C73" s="124"/>
      <c r="D73" s="159"/>
      <c r="E73" s="8"/>
      <c r="F73" s="8"/>
      <c r="G73" s="8"/>
      <c r="H73" s="8"/>
      <c r="I73" s="8"/>
    </row>
    <row r="76" spans="1:17" ht="18" x14ac:dyDescent="0.25">
      <c r="A76" s="163" t="s">
        <v>182</v>
      </c>
      <c r="B76" s="162"/>
      <c r="C76" s="155"/>
      <c r="D76" s="162"/>
      <c r="E76" s="16"/>
      <c r="F76" s="9"/>
    </row>
    <row r="77" spans="1:17" ht="18" x14ac:dyDescent="0.25">
      <c r="A77" s="163" t="s">
        <v>49</v>
      </c>
      <c r="B77" s="162"/>
      <c r="C77" s="155"/>
      <c r="D77" s="163"/>
      <c r="E77" s="16"/>
      <c r="F77" s="9"/>
      <c r="G77" s="9"/>
      <c r="H77" s="9"/>
      <c r="I77" s="9"/>
      <c r="J77" s="9"/>
      <c r="K77" s="9"/>
      <c r="L77" s="9"/>
      <c r="M77" s="9"/>
    </row>
    <row r="78" spans="1:17" ht="18" x14ac:dyDescent="0.25">
      <c r="A78" s="163" t="s">
        <v>50</v>
      </c>
      <c r="B78" s="162"/>
      <c r="C78" s="155"/>
      <c r="D78" s="163"/>
      <c r="E78" s="16"/>
      <c r="F78" s="9"/>
      <c r="G78" s="9"/>
      <c r="H78" s="9"/>
      <c r="I78" s="9"/>
      <c r="J78" s="9"/>
      <c r="K78" s="9"/>
      <c r="L78" s="9"/>
      <c r="M78" s="9"/>
    </row>
    <row r="79" spans="1:17" ht="18.75" thickBot="1" x14ac:dyDescent="0.3">
      <c r="A79" s="164"/>
      <c r="B79" s="184"/>
      <c r="C79" s="168"/>
      <c r="D79" s="164"/>
      <c r="E79" s="18"/>
      <c r="F79" s="8"/>
      <c r="G79" s="8"/>
      <c r="H79" s="8"/>
      <c r="I79" s="8"/>
    </row>
    <row r="80" spans="1:17" ht="16.5" thickTop="1" thickBot="1" x14ac:dyDescent="0.25">
      <c r="A80" s="1" t="s">
        <v>110</v>
      </c>
      <c r="B80" s="14"/>
      <c r="C80" s="14"/>
      <c r="D80" s="14"/>
      <c r="E80" s="14"/>
      <c r="F80" s="14"/>
      <c r="G80" s="14"/>
      <c r="H80" s="14"/>
      <c r="I80" s="14"/>
      <c r="J80" s="10"/>
      <c r="K80" s="10"/>
      <c r="L80" s="10"/>
      <c r="M80" s="278" t="s">
        <v>51</v>
      </c>
      <c r="N80" s="279"/>
      <c r="O80" s="279"/>
      <c r="P80" s="280"/>
      <c r="Q80" s="22"/>
    </row>
    <row r="81" spans="1:17" ht="90" thickTop="1" x14ac:dyDescent="0.2">
      <c r="A81" s="201" t="s">
        <v>16</v>
      </c>
      <c r="B81" s="200" t="s">
        <v>17</v>
      </c>
      <c r="C81" s="105" t="s">
        <v>56</v>
      </c>
      <c r="D81" s="105" t="s">
        <v>57</v>
      </c>
      <c r="E81" s="105" t="s">
        <v>54</v>
      </c>
      <c r="F81" s="89" t="s">
        <v>18</v>
      </c>
      <c r="G81" s="88" t="s">
        <v>19</v>
      </c>
      <c r="H81" s="90" t="s">
        <v>58</v>
      </c>
      <c r="I81" s="90" t="s">
        <v>59</v>
      </c>
      <c r="J81" s="90" t="s">
        <v>55</v>
      </c>
      <c r="K81" s="89" t="s">
        <v>20</v>
      </c>
      <c r="L81" s="106" t="s">
        <v>67</v>
      </c>
      <c r="M81" s="88" t="s">
        <v>60</v>
      </c>
      <c r="N81" s="89" t="s">
        <v>61</v>
      </c>
      <c r="O81" s="90" t="s">
        <v>58</v>
      </c>
      <c r="P81" s="90" t="s">
        <v>55</v>
      </c>
      <c r="Q81" s="91" t="s">
        <v>62</v>
      </c>
    </row>
    <row r="82" spans="1:17" ht="222.75" x14ac:dyDescent="0.2">
      <c r="A82" s="202" t="s">
        <v>111</v>
      </c>
      <c r="B82" s="80">
        <v>65</v>
      </c>
      <c r="C82" s="97"/>
      <c r="D82" s="203">
        <f>SUM(B82:C82)</f>
        <v>65</v>
      </c>
      <c r="E82" s="266">
        <v>25</v>
      </c>
      <c r="F82" s="70">
        <f>SUM(D82+E82)</f>
        <v>90</v>
      </c>
      <c r="G82" s="204">
        <v>30</v>
      </c>
      <c r="H82" s="97"/>
      <c r="I82" s="4">
        <f>SUM(G82:H82)</f>
        <v>30</v>
      </c>
      <c r="J82" s="97">
        <v>6</v>
      </c>
      <c r="K82" s="70">
        <f>SUM(I82:J82)</f>
        <v>36</v>
      </c>
      <c r="L82" s="205">
        <f>SUM(F82+K82)</f>
        <v>126</v>
      </c>
      <c r="M82" s="69"/>
      <c r="N82" s="206" t="s">
        <v>185</v>
      </c>
      <c r="O82" s="202"/>
      <c r="P82" s="70" t="s">
        <v>112</v>
      </c>
      <c r="Q82" s="115" t="s">
        <v>113</v>
      </c>
    </row>
    <row r="83" spans="1:17" ht="180" x14ac:dyDescent="0.2">
      <c r="A83" s="202" t="s">
        <v>114</v>
      </c>
      <c r="B83" s="80">
        <v>62</v>
      </c>
      <c r="C83" s="97"/>
      <c r="D83" s="203">
        <f>SUM(B83:C83)</f>
        <v>62</v>
      </c>
      <c r="E83" s="207">
        <v>6</v>
      </c>
      <c r="F83" s="70">
        <f>SUM(D83+E83)</f>
        <v>68</v>
      </c>
      <c r="G83" s="208">
        <v>42</v>
      </c>
      <c r="H83" s="132"/>
      <c r="I83" s="4">
        <f>SUM(G83:H83)</f>
        <v>42</v>
      </c>
      <c r="J83" s="97">
        <v>4</v>
      </c>
      <c r="K83" s="70">
        <f>SUM(I83+J83)</f>
        <v>46</v>
      </c>
      <c r="L83" s="107">
        <f>SUM(F83+K83)</f>
        <v>114</v>
      </c>
      <c r="M83" s="133"/>
      <c r="N83" s="76" t="s">
        <v>115</v>
      </c>
      <c r="O83" s="134"/>
      <c r="P83" s="70" t="s">
        <v>96</v>
      </c>
      <c r="Q83" s="209" t="s">
        <v>116</v>
      </c>
    </row>
    <row r="84" spans="1:17" ht="114.75" x14ac:dyDescent="0.2">
      <c r="A84" s="202" t="s">
        <v>117</v>
      </c>
      <c r="B84" s="210">
        <v>84</v>
      </c>
      <c r="C84" s="211">
        <v>1</v>
      </c>
      <c r="D84" s="203">
        <f>SUM(B84:C84)</f>
        <v>85</v>
      </c>
      <c r="E84" s="97">
        <v>8</v>
      </c>
      <c r="F84" s="70">
        <f>SUM(D84+E84)</f>
        <v>93</v>
      </c>
      <c r="G84" s="69">
        <v>15</v>
      </c>
      <c r="H84" s="97"/>
      <c r="I84" s="4">
        <f>SUM(G84:H84)</f>
        <v>15</v>
      </c>
      <c r="J84" s="97">
        <v>2</v>
      </c>
      <c r="K84" s="70">
        <f>SUM(I84+J84)</f>
        <v>17</v>
      </c>
      <c r="L84" s="107">
        <f>SUM(F84+K84)</f>
        <v>110</v>
      </c>
      <c r="M84" s="111" t="s">
        <v>97</v>
      </c>
      <c r="N84" s="76" t="s">
        <v>98</v>
      </c>
      <c r="O84" s="69"/>
      <c r="P84" s="70" t="s">
        <v>69</v>
      </c>
      <c r="Q84" s="101"/>
    </row>
    <row r="85" spans="1:17" x14ac:dyDescent="0.2">
      <c r="A85" s="212" t="s">
        <v>22</v>
      </c>
      <c r="B85" s="40">
        <f>SUM(B82:B84)</f>
        <v>211</v>
      </c>
      <c r="C85" s="30">
        <f t="shared" ref="C85:L85" si="0">SUM(C82:C84)</f>
        <v>1</v>
      </c>
      <c r="D85" s="30">
        <f t="shared" si="0"/>
        <v>212</v>
      </c>
      <c r="E85" s="30">
        <f t="shared" si="0"/>
        <v>39</v>
      </c>
      <c r="F85" s="41">
        <f t="shared" si="0"/>
        <v>251</v>
      </c>
      <c r="G85" s="40">
        <f t="shared" si="0"/>
        <v>87</v>
      </c>
      <c r="H85" s="30">
        <f t="shared" si="0"/>
        <v>0</v>
      </c>
      <c r="I85" s="30">
        <f t="shared" si="0"/>
        <v>87</v>
      </c>
      <c r="J85" s="30">
        <f t="shared" si="0"/>
        <v>12</v>
      </c>
      <c r="K85" s="41">
        <f t="shared" si="0"/>
        <v>99</v>
      </c>
      <c r="L85" s="40">
        <f t="shared" si="0"/>
        <v>350</v>
      </c>
      <c r="M85" s="71"/>
      <c r="N85" s="41"/>
      <c r="O85" s="71"/>
      <c r="P85" s="41"/>
      <c r="Q85" s="135"/>
    </row>
    <row r="86" spans="1:17" ht="102" x14ac:dyDescent="0.2">
      <c r="A86" s="202" t="s">
        <v>118</v>
      </c>
      <c r="B86" s="75">
        <v>20</v>
      </c>
      <c r="C86" s="98"/>
      <c r="D86" s="26">
        <f>SUM(B86:C86)</f>
        <v>20</v>
      </c>
      <c r="E86" s="213">
        <v>4</v>
      </c>
      <c r="F86" s="76">
        <f>SUM(D86:E86)</f>
        <v>24</v>
      </c>
      <c r="G86" s="75">
        <v>4</v>
      </c>
      <c r="H86" s="98"/>
      <c r="I86" s="26">
        <f>SUM(G86:H86)</f>
        <v>4</v>
      </c>
      <c r="J86" s="98"/>
      <c r="K86" s="76">
        <f>SUM(I86:J86)</f>
        <v>4</v>
      </c>
      <c r="L86" s="101">
        <f>F86+K86</f>
        <v>28</v>
      </c>
      <c r="M86" s="102"/>
      <c r="N86" s="206" t="s">
        <v>186</v>
      </c>
      <c r="O86" s="102"/>
      <c r="P86" s="76"/>
      <c r="Q86" s="104"/>
    </row>
    <row r="87" spans="1:17" ht="15.75" x14ac:dyDescent="0.2">
      <c r="A87" s="202" t="s">
        <v>119</v>
      </c>
      <c r="B87" s="75">
        <v>23</v>
      </c>
      <c r="C87" s="98">
        <v>0</v>
      </c>
      <c r="D87" s="26">
        <f>SUM(B87:C87)</f>
        <v>23</v>
      </c>
      <c r="E87" s="98">
        <v>0</v>
      </c>
      <c r="F87" s="76">
        <f>SUM(D87+E87)</f>
        <v>23</v>
      </c>
      <c r="G87" s="75">
        <v>0</v>
      </c>
      <c r="H87" s="98">
        <v>0</v>
      </c>
      <c r="I87" s="26">
        <f>SUM(G87:H87)</f>
        <v>0</v>
      </c>
      <c r="J87" s="98">
        <v>0</v>
      </c>
      <c r="K87" s="76">
        <f>SUM(I87+J87)</f>
        <v>0</v>
      </c>
      <c r="L87" s="101">
        <f>SUM(F87+K87)</f>
        <v>23</v>
      </c>
      <c r="M87" s="102"/>
      <c r="N87" s="76"/>
      <c r="O87" s="102"/>
      <c r="P87" s="76"/>
      <c r="Q87" s="101"/>
    </row>
    <row r="88" spans="1:17" ht="30.75" x14ac:dyDescent="0.2">
      <c r="A88" s="202" t="s">
        <v>120</v>
      </c>
      <c r="B88" s="75">
        <v>22</v>
      </c>
      <c r="C88" s="98"/>
      <c r="D88" s="26">
        <f>SUM(B88:C88)</f>
        <v>22</v>
      </c>
      <c r="E88" s="98"/>
      <c r="F88" s="76">
        <f>SUM(D88+E88)</f>
        <v>22</v>
      </c>
      <c r="G88" s="75">
        <v>1</v>
      </c>
      <c r="H88" s="98"/>
      <c r="I88" s="26">
        <f>SUM(G88:H88)</f>
        <v>1</v>
      </c>
      <c r="J88" s="98"/>
      <c r="K88" s="76">
        <f>SUM(I88+J88)</f>
        <v>1</v>
      </c>
      <c r="L88" s="101">
        <f>SUM(F88+K88)</f>
        <v>23</v>
      </c>
      <c r="M88" s="102"/>
      <c r="N88" s="76"/>
      <c r="O88" s="102"/>
      <c r="P88" s="76"/>
      <c r="Q88" s="58"/>
    </row>
    <row r="89" spans="1:17" x14ac:dyDescent="0.2">
      <c r="A89" s="212" t="s">
        <v>25</v>
      </c>
      <c r="B89" s="40">
        <f>SUM(B86:B88)</f>
        <v>65</v>
      </c>
      <c r="C89" s="30">
        <f t="shared" ref="C89:L89" si="1">SUM(C86:C88)</f>
        <v>0</v>
      </c>
      <c r="D89" s="30">
        <f t="shared" si="1"/>
        <v>65</v>
      </c>
      <c r="E89" s="30">
        <f t="shared" si="1"/>
        <v>4</v>
      </c>
      <c r="F89" s="41">
        <f t="shared" si="1"/>
        <v>69</v>
      </c>
      <c r="G89" s="40">
        <f t="shared" si="1"/>
        <v>5</v>
      </c>
      <c r="H89" s="30">
        <f t="shared" si="1"/>
        <v>0</v>
      </c>
      <c r="I89" s="30">
        <f t="shared" si="1"/>
        <v>5</v>
      </c>
      <c r="J89" s="30">
        <f t="shared" si="1"/>
        <v>0</v>
      </c>
      <c r="K89" s="41">
        <f t="shared" si="1"/>
        <v>5</v>
      </c>
      <c r="L89" s="40">
        <f t="shared" si="1"/>
        <v>74</v>
      </c>
      <c r="M89" s="40"/>
      <c r="N89" s="74"/>
      <c r="O89" s="40"/>
      <c r="P89" s="74"/>
      <c r="Q89" s="135"/>
    </row>
    <row r="90" spans="1:17" ht="140.25" x14ac:dyDescent="0.2">
      <c r="A90" s="202" t="s">
        <v>121</v>
      </c>
      <c r="B90" s="75">
        <v>49</v>
      </c>
      <c r="C90" s="98"/>
      <c r="D90" s="26">
        <f>SUM(B90:C90)</f>
        <v>49</v>
      </c>
      <c r="E90" s="98"/>
      <c r="F90" s="76">
        <f>SUM(D90:E90)</f>
        <v>49</v>
      </c>
      <c r="G90" s="75">
        <v>31</v>
      </c>
      <c r="H90" s="98">
        <v>1</v>
      </c>
      <c r="I90" s="26">
        <f>SUM(G90:H90)</f>
        <v>32</v>
      </c>
      <c r="J90" s="98">
        <v>5</v>
      </c>
      <c r="K90" s="76">
        <f>SUM(I90:J90)</f>
        <v>37</v>
      </c>
      <c r="L90" s="109">
        <f>SUM(F90+K90)</f>
        <v>86</v>
      </c>
      <c r="M90" s="75"/>
      <c r="N90" s="77"/>
      <c r="O90" s="136" t="s">
        <v>122</v>
      </c>
      <c r="P90" s="70" t="s">
        <v>187</v>
      </c>
      <c r="Q90" s="104"/>
    </row>
    <row r="91" spans="1:17" ht="140.25" x14ac:dyDescent="0.2">
      <c r="A91" s="202" t="s">
        <v>123</v>
      </c>
      <c r="B91" s="75">
        <v>48</v>
      </c>
      <c r="C91" s="98">
        <v>0</v>
      </c>
      <c r="D91" s="26">
        <f>SUM(B91:C91)</f>
        <v>48</v>
      </c>
      <c r="E91" s="98">
        <v>0</v>
      </c>
      <c r="F91" s="76">
        <f>SUM(D91+E91)</f>
        <v>48</v>
      </c>
      <c r="G91" s="136">
        <v>15</v>
      </c>
      <c r="H91" s="98">
        <v>0</v>
      </c>
      <c r="I91" s="26">
        <f>SUM(G91:H91)</f>
        <v>15</v>
      </c>
      <c r="J91" s="98">
        <v>4</v>
      </c>
      <c r="K91" s="76">
        <f>SUM(I91+J91)</f>
        <v>19</v>
      </c>
      <c r="L91" s="109">
        <f>SUM(F91+K91)</f>
        <v>67</v>
      </c>
      <c r="M91" s="75"/>
      <c r="N91" s="77"/>
      <c r="O91" s="75"/>
      <c r="P91" s="70" t="s">
        <v>188</v>
      </c>
      <c r="Q91" s="101"/>
    </row>
    <row r="92" spans="1:17" ht="38.25" x14ac:dyDescent="0.2">
      <c r="A92" s="202" t="s">
        <v>124</v>
      </c>
      <c r="B92" s="75">
        <v>47</v>
      </c>
      <c r="C92" s="214">
        <v>1</v>
      </c>
      <c r="D92" s="26">
        <f>SUM(B92:C92)</f>
        <v>48</v>
      </c>
      <c r="E92" s="98"/>
      <c r="F92" s="76">
        <f>SUM(D92+E92)</f>
        <v>48</v>
      </c>
      <c r="G92" s="75">
        <v>0</v>
      </c>
      <c r="H92" s="98"/>
      <c r="I92" s="26">
        <f>SUM(G92:H92)</f>
        <v>0</v>
      </c>
      <c r="J92" s="98"/>
      <c r="K92" s="76">
        <f>SUM(I92+J92)</f>
        <v>0</v>
      </c>
      <c r="L92" s="109">
        <f>SUM(F92+K92)</f>
        <v>48</v>
      </c>
      <c r="M92" s="75" t="s">
        <v>99</v>
      </c>
      <c r="N92" s="77"/>
      <c r="O92" s="75"/>
      <c r="P92" s="76"/>
      <c r="Q92" s="104"/>
    </row>
    <row r="93" spans="1:17" x14ac:dyDescent="0.2">
      <c r="A93" s="212" t="s">
        <v>24</v>
      </c>
      <c r="B93" s="40">
        <f>SUM(B90:B92)</f>
        <v>144</v>
      </c>
      <c r="C93" s="30">
        <f t="shared" ref="C93:L93" si="2">SUM(C90:C92)</f>
        <v>1</v>
      </c>
      <c r="D93" s="30">
        <f t="shared" si="2"/>
        <v>145</v>
      </c>
      <c r="E93" s="30">
        <f t="shared" si="2"/>
        <v>0</v>
      </c>
      <c r="F93" s="41">
        <f t="shared" si="2"/>
        <v>145</v>
      </c>
      <c r="G93" s="40">
        <f t="shared" si="2"/>
        <v>46</v>
      </c>
      <c r="H93" s="30">
        <f t="shared" si="2"/>
        <v>1</v>
      </c>
      <c r="I93" s="30">
        <f t="shared" si="2"/>
        <v>47</v>
      </c>
      <c r="J93" s="30">
        <f t="shared" si="2"/>
        <v>9</v>
      </c>
      <c r="K93" s="41">
        <f t="shared" si="2"/>
        <v>56</v>
      </c>
      <c r="L93" s="40">
        <f t="shared" si="2"/>
        <v>201</v>
      </c>
      <c r="M93" s="40"/>
      <c r="N93" s="74"/>
      <c r="O93" s="40"/>
      <c r="P93" s="74"/>
      <c r="Q93" s="135"/>
    </row>
    <row r="94" spans="1:17" ht="76.5" x14ac:dyDescent="0.2">
      <c r="A94" s="202" t="s">
        <v>125</v>
      </c>
      <c r="B94" s="75">
        <v>15</v>
      </c>
      <c r="C94" s="98">
        <v>2</v>
      </c>
      <c r="D94" s="26">
        <f>SUM(B94:C94)</f>
        <v>17</v>
      </c>
      <c r="E94" s="98"/>
      <c r="F94" s="76">
        <f>SUM(D94:E94)</f>
        <v>17</v>
      </c>
      <c r="G94" s="75">
        <v>8</v>
      </c>
      <c r="H94" s="98">
        <v>2</v>
      </c>
      <c r="I94" s="26">
        <f>SUM(G94:H94)</f>
        <v>10</v>
      </c>
      <c r="J94" s="98"/>
      <c r="K94" s="76">
        <f>SUM(I94:J94)</f>
        <v>10</v>
      </c>
      <c r="L94" s="109">
        <f>F94+K94</f>
        <v>27</v>
      </c>
      <c r="M94" s="215" t="s">
        <v>126</v>
      </c>
      <c r="N94" s="77"/>
      <c r="O94" s="136" t="s">
        <v>127</v>
      </c>
      <c r="P94" s="76"/>
      <c r="Q94" s="104"/>
    </row>
    <row r="95" spans="1:17" ht="63.75" x14ac:dyDescent="0.2">
      <c r="A95" s="202" t="s">
        <v>128</v>
      </c>
      <c r="B95" s="75">
        <v>15</v>
      </c>
      <c r="C95" s="98">
        <v>0</v>
      </c>
      <c r="D95" s="26">
        <f>SUM(B95:C95)</f>
        <v>15</v>
      </c>
      <c r="E95" s="98">
        <v>0</v>
      </c>
      <c r="F95" s="76">
        <f>SUM(D95+E95)</f>
        <v>15</v>
      </c>
      <c r="G95" s="75">
        <v>2</v>
      </c>
      <c r="H95" s="98">
        <v>1</v>
      </c>
      <c r="I95" s="26">
        <f>SUM(G95:H95)</f>
        <v>3</v>
      </c>
      <c r="J95" s="98">
        <v>0</v>
      </c>
      <c r="K95" s="76">
        <f>SUM(I95+J95)</f>
        <v>3</v>
      </c>
      <c r="L95" s="109">
        <f>SUM(F95+K95)</f>
        <v>18</v>
      </c>
      <c r="M95" s="69"/>
      <c r="N95" s="77"/>
      <c r="O95" s="215" t="s">
        <v>100</v>
      </c>
      <c r="P95" s="76"/>
      <c r="Q95" s="104"/>
    </row>
    <row r="96" spans="1:17" ht="76.5" x14ac:dyDescent="0.2">
      <c r="A96" s="202" t="s">
        <v>129</v>
      </c>
      <c r="B96" s="75">
        <v>11</v>
      </c>
      <c r="C96" s="98"/>
      <c r="D96" s="26">
        <f>SUM(B96:C96)</f>
        <v>11</v>
      </c>
      <c r="E96" s="98"/>
      <c r="F96" s="76">
        <f>SUM(D96+E96)</f>
        <v>11</v>
      </c>
      <c r="G96" s="75">
        <v>3</v>
      </c>
      <c r="H96" s="216">
        <v>5</v>
      </c>
      <c r="I96" s="26">
        <f>SUM(G96:H96)</f>
        <v>8</v>
      </c>
      <c r="J96" s="98"/>
      <c r="K96" s="76">
        <f>SUM(I96+J96)</f>
        <v>8</v>
      </c>
      <c r="L96" s="109">
        <f>SUM(F96+K96)</f>
        <v>19</v>
      </c>
      <c r="M96" s="75"/>
      <c r="N96" s="77"/>
      <c r="O96" s="217" t="s">
        <v>130</v>
      </c>
      <c r="P96" s="76"/>
      <c r="Q96" s="137"/>
    </row>
    <row r="97" spans="1:17" x14ac:dyDescent="0.2">
      <c r="A97" s="212" t="s">
        <v>23</v>
      </c>
      <c r="B97" s="40">
        <f>SUM(B94:B96)</f>
        <v>41</v>
      </c>
      <c r="C97" s="30">
        <f t="shared" ref="C97:K97" si="3">SUM(C94:C96)</f>
        <v>2</v>
      </c>
      <c r="D97" s="30">
        <f t="shared" si="3"/>
        <v>43</v>
      </c>
      <c r="E97" s="30">
        <f t="shared" si="3"/>
        <v>0</v>
      </c>
      <c r="F97" s="41">
        <f t="shared" si="3"/>
        <v>43</v>
      </c>
      <c r="G97" s="40">
        <f t="shared" si="3"/>
        <v>13</v>
      </c>
      <c r="H97" s="30">
        <f t="shared" si="3"/>
        <v>8</v>
      </c>
      <c r="I97" s="30">
        <f t="shared" si="3"/>
        <v>21</v>
      </c>
      <c r="J97" s="30">
        <f t="shared" si="3"/>
        <v>0</v>
      </c>
      <c r="K97" s="41">
        <f t="shared" si="3"/>
        <v>21</v>
      </c>
      <c r="L97" s="71">
        <f>SUM(L94:L96)</f>
        <v>64</v>
      </c>
      <c r="M97" s="40"/>
      <c r="N97" s="74"/>
      <c r="O97" s="40"/>
      <c r="P97" s="74"/>
      <c r="Q97" s="135"/>
    </row>
    <row r="98" spans="1:17" ht="95.25" x14ac:dyDescent="0.2">
      <c r="A98" s="202" t="s">
        <v>131</v>
      </c>
      <c r="B98" s="218">
        <v>22</v>
      </c>
      <c r="C98" s="98"/>
      <c r="D98" s="26">
        <f>SUM(B98:C98)</f>
        <v>22</v>
      </c>
      <c r="E98" s="219">
        <v>13</v>
      </c>
      <c r="F98" s="76">
        <f>D98+E98</f>
        <v>35</v>
      </c>
      <c r="G98" s="75">
        <v>7</v>
      </c>
      <c r="H98" s="98"/>
      <c r="I98" s="26">
        <f>SUM(G98:H98)</f>
        <v>7</v>
      </c>
      <c r="J98" s="98"/>
      <c r="K98" s="76">
        <f>SUM(I98:J98)</f>
        <v>7</v>
      </c>
      <c r="L98" s="109">
        <f>F98+K98</f>
        <v>42</v>
      </c>
      <c r="M98" s="75"/>
      <c r="N98" s="206" t="s">
        <v>189</v>
      </c>
      <c r="O98" s="75"/>
      <c r="P98" s="77"/>
      <c r="Q98" s="220" t="s">
        <v>132</v>
      </c>
    </row>
    <row r="99" spans="1:17" ht="63.75" x14ac:dyDescent="0.2">
      <c r="A99" s="202" t="s">
        <v>199</v>
      </c>
      <c r="B99" s="221">
        <v>28</v>
      </c>
      <c r="C99" s="98">
        <v>0</v>
      </c>
      <c r="D99" s="26">
        <f>SUM(B99:C99)</f>
        <v>28</v>
      </c>
      <c r="E99" s="98">
        <v>0</v>
      </c>
      <c r="F99" s="76">
        <f>SUM(D99+E99)</f>
        <v>28</v>
      </c>
      <c r="G99" s="75">
        <v>3</v>
      </c>
      <c r="H99" s="98">
        <v>0</v>
      </c>
      <c r="I99" s="26">
        <f>SUM(G99:H99)</f>
        <v>3</v>
      </c>
      <c r="J99" s="98"/>
      <c r="K99" s="76">
        <f>SUM(I99+J99)</f>
        <v>3</v>
      </c>
      <c r="L99" s="109">
        <f>SUM(F99+K99)</f>
        <v>31</v>
      </c>
      <c r="M99" s="75"/>
      <c r="N99" s="76"/>
      <c r="O99" s="75"/>
      <c r="P99" s="77"/>
      <c r="Q99" s="220" t="s">
        <v>132</v>
      </c>
    </row>
    <row r="100" spans="1:17" ht="51" x14ac:dyDescent="0.2">
      <c r="A100" s="202" t="s">
        <v>133</v>
      </c>
      <c r="B100" s="75">
        <v>20</v>
      </c>
      <c r="C100" s="98"/>
      <c r="D100" s="26">
        <f>SUM(B100:C100)</f>
        <v>20</v>
      </c>
      <c r="E100" s="98">
        <v>2</v>
      </c>
      <c r="F100" s="76">
        <f>SUM(D100+E100)</f>
        <v>22</v>
      </c>
      <c r="G100" s="75">
        <v>1</v>
      </c>
      <c r="H100" s="98">
        <v>0</v>
      </c>
      <c r="I100" s="26">
        <f>SUM(G100:H100)</f>
        <v>1</v>
      </c>
      <c r="J100" s="98"/>
      <c r="K100" s="76">
        <f>SUM(I100+J100)</f>
        <v>1</v>
      </c>
      <c r="L100" s="109">
        <f>SUM(F100+K100)</f>
        <v>23</v>
      </c>
      <c r="M100" s="75"/>
      <c r="N100" s="76" t="s">
        <v>190</v>
      </c>
      <c r="O100" s="75"/>
      <c r="P100" s="77"/>
      <c r="Q100" s="138"/>
    </row>
    <row r="101" spans="1:17" ht="25.5" x14ac:dyDescent="0.2">
      <c r="A101" s="212" t="s">
        <v>63</v>
      </c>
      <c r="B101" s="40">
        <f>SUM(B98:B100)</f>
        <v>70</v>
      </c>
      <c r="C101" s="30">
        <f t="shared" ref="C101:L101" si="4">SUM(C98:C100)</f>
        <v>0</v>
      </c>
      <c r="D101" s="30">
        <f t="shared" si="4"/>
        <v>70</v>
      </c>
      <c r="E101" s="30">
        <f t="shared" si="4"/>
        <v>15</v>
      </c>
      <c r="F101" s="41">
        <f t="shared" si="4"/>
        <v>85</v>
      </c>
      <c r="G101" s="40">
        <f t="shared" si="4"/>
        <v>11</v>
      </c>
      <c r="H101" s="30">
        <f t="shared" si="4"/>
        <v>0</v>
      </c>
      <c r="I101" s="30">
        <f t="shared" si="4"/>
        <v>11</v>
      </c>
      <c r="J101" s="30">
        <f t="shared" si="4"/>
        <v>0</v>
      </c>
      <c r="K101" s="41">
        <f t="shared" si="4"/>
        <v>11</v>
      </c>
      <c r="L101" s="40">
        <f t="shared" si="4"/>
        <v>96</v>
      </c>
      <c r="M101" s="40"/>
      <c r="N101" s="74"/>
      <c r="O101" s="40"/>
      <c r="P101" s="74"/>
      <c r="Q101" s="135"/>
    </row>
    <row r="102" spans="1:17" ht="25.5" x14ac:dyDescent="0.2">
      <c r="A102" s="222" t="s">
        <v>26</v>
      </c>
      <c r="B102" s="42">
        <f>SUM(B85+B89+B93+B97+B101)</f>
        <v>531</v>
      </c>
      <c r="C102" s="43">
        <f t="shared" ref="C102:L102" si="5">SUM(C85+C89+C93+C97+C101)</f>
        <v>4</v>
      </c>
      <c r="D102" s="43">
        <f t="shared" si="5"/>
        <v>535</v>
      </c>
      <c r="E102" s="43">
        <f t="shared" si="5"/>
        <v>58</v>
      </c>
      <c r="F102" s="44">
        <f t="shared" si="5"/>
        <v>593</v>
      </c>
      <c r="G102" s="42">
        <f t="shared" si="5"/>
        <v>162</v>
      </c>
      <c r="H102" s="43">
        <f t="shared" si="5"/>
        <v>9</v>
      </c>
      <c r="I102" s="43">
        <f t="shared" si="5"/>
        <v>171</v>
      </c>
      <c r="J102" s="43">
        <f t="shared" si="5"/>
        <v>21</v>
      </c>
      <c r="K102" s="44">
        <f t="shared" si="5"/>
        <v>192</v>
      </c>
      <c r="L102" s="42">
        <f t="shared" si="5"/>
        <v>785</v>
      </c>
      <c r="M102" s="42"/>
      <c r="N102" s="78"/>
      <c r="O102" s="42"/>
      <c r="P102" s="78"/>
      <c r="Q102" s="139"/>
    </row>
    <row r="103" spans="1:17" ht="51" x14ac:dyDescent="0.2">
      <c r="A103" s="202" t="s">
        <v>44</v>
      </c>
      <c r="B103" s="75"/>
      <c r="C103" s="98"/>
      <c r="D103" s="26">
        <f>SUM(B103:C103)</f>
        <v>0</v>
      </c>
      <c r="E103" s="98"/>
      <c r="F103" s="76">
        <f>D103+E103</f>
        <v>0</v>
      </c>
      <c r="G103" s="75">
        <v>28</v>
      </c>
      <c r="H103" s="98">
        <v>1</v>
      </c>
      <c r="I103" s="26">
        <f>SUM(G103:H103)</f>
        <v>29</v>
      </c>
      <c r="J103" s="98"/>
      <c r="K103" s="76">
        <f>SUM(I103:J103)</f>
        <v>29</v>
      </c>
      <c r="L103" s="109">
        <f>F103+K103</f>
        <v>29</v>
      </c>
      <c r="M103" s="75"/>
      <c r="N103" s="77"/>
      <c r="O103" s="136" t="s">
        <v>134</v>
      </c>
      <c r="P103" s="76"/>
      <c r="Q103" s="104"/>
    </row>
    <row r="104" spans="1:17" ht="25.5" x14ac:dyDescent="0.2">
      <c r="A104" s="202" t="s">
        <v>45</v>
      </c>
      <c r="B104" s="75"/>
      <c r="C104" s="98"/>
      <c r="D104" s="26">
        <f>SUM(B104:C104)</f>
        <v>0</v>
      </c>
      <c r="E104" s="98"/>
      <c r="F104" s="76">
        <f>SUM(D104+E104)</f>
        <v>0</v>
      </c>
      <c r="G104" s="75">
        <v>31</v>
      </c>
      <c r="H104" s="98">
        <v>0</v>
      </c>
      <c r="I104" s="26">
        <f>SUM(G104:H104)</f>
        <v>31</v>
      </c>
      <c r="J104" s="98">
        <v>0</v>
      </c>
      <c r="K104" s="76">
        <f>SUM(I104+J104)</f>
        <v>31</v>
      </c>
      <c r="L104" s="109">
        <f>SUM(F104+K104)</f>
        <v>31</v>
      </c>
      <c r="M104" s="75"/>
      <c r="N104" s="77"/>
      <c r="O104" s="75"/>
      <c r="P104" s="103"/>
      <c r="Q104" s="104"/>
    </row>
    <row r="105" spans="1:17" ht="51" x14ac:dyDescent="0.2">
      <c r="A105" s="202" t="s">
        <v>46</v>
      </c>
      <c r="B105" s="75"/>
      <c r="C105" s="98"/>
      <c r="D105" s="26">
        <f>SUM(B105:C105)</f>
        <v>0</v>
      </c>
      <c r="E105" s="98"/>
      <c r="F105" s="76">
        <f>SUM(D105+E105)</f>
        <v>0</v>
      </c>
      <c r="G105" s="75">
        <v>20</v>
      </c>
      <c r="H105" s="98"/>
      <c r="I105" s="26">
        <f>SUM(G105:H105)</f>
        <v>20</v>
      </c>
      <c r="J105" s="98">
        <v>1</v>
      </c>
      <c r="K105" s="76">
        <f>SUM(I105+J105)</f>
        <v>21</v>
      </c>
      <c r="L105" s="109">
        <f>SUM(F105+K105)</f>
        <v>21</v>
      </c>
      <c r="M105" s="75"/>
      <c r="N105" s="77"/>
      <c r="O105" s="75"/>
      <c r="P105" s="140" t="s">
        <v>135</v>
      </c>
      <c r="Q105" s="104"/>
    </row>
    <row r="106" spans="1:17" ht="25.5" x14ac:dyDescent="0.2">
      <c r="A106" s="222" t="s">
        <v>47</v>
      </c>
      <c r="B106" s="42">
        <f>SUM(B103:B105)</f>
        <v>0</v>
      </c>
      <c r="C106" s="43">
        <f t="shared" ref="C106:L106" si="6">SUM(C103:C105)</f>
        <v>0</v>
      </c>
      <c r="D106" s="43">
        <f t="shared" si="6"/>
        <v>0</v>
      </c>
      <c r="E106" s="43">
        <f t="shared" si="6"/>
        <v>0</v>
      </c>
      <c r="F106" s="44">
        <f t="shared" si="6"/>
        <v>0</v>
      </c>
      <c r="G106" s="42">
        <f t="shared" si="6"/>
        <v>79</v>
      </c>
      <c r="H106" s="43">
        <f t="shared" si="6"/>
        <v>1</v>
      </c>
      <c r="I106" s="43">
        <f t="shared" si="6"/>
        <v>80</v>
      </c>
      <c r="J106" s="43">
        <f t="shared" si="6"/>
        <v>1</v>
      </c>
      <c r="K106" s="44">
        <f t="shared" si="6"/>
        <v>81</v>
      </c>
      <c r="L106" s="42">
        <f t="shared" si="6"/>
        <v>81</v>
      </c>
      <c r="M106" s="42"/>
      <c r="N106" s="78"/>
      <c r="O106" s="42"/>
      <c r="P106" s="78"/>
      <c r="Q106" s="139"/>
    </row>
    <row r="107" spans="1:17" x14ac:dyDescent="0.2">
      <c r="A107" s="223" t="s">
        <v>48</v>
      </c>
      <c r="B107" s="112">
        <f>SUM(B102+B106)</f>
        <v>531</v>
      </c>
      <c r="C107" s="224">
        <f t="shared" ref="C107:L107" si="7">SUM(C102+C106)</f>
        <v>4</v>
      </c>
      <c r="D107" s="224">
        <f t="shared" si="7"/>
        <v>535</v>
      </c>
      <c r="E107" s="224">
        <f t="shared" si="7"/>
        <v>58</v>
      </c>
      <c r="F107" s="113">
        <f t="shared" si="7"/>
        <v>593</v>
      </c>
      <c r="G107" s="112">
        <f t="shared" si="7"/>
        <v>241</v>
      </c>
      <c r="H107" s="224">
        <f t="shared" si="7"/>
        <v>10</v>
      </c>
      <c r="I107" s="224">
        <f t="shared" si="7"/>
        <v>251</v>
      </c>
      <c r="J107" s="224">
        <f t="shared" si="7"/>
        <v>22</v>
      </c>
      <c r="K107" s="113">
        <f t="shared" si="7"/>
        <v>273</v>
      </c>
      <c r="L107" s="112">
        <f t="shared" si="7"/>
        <v>866</v>
      </c>
      <c r="M107" s="112"/>
      <c r="N107" s="113"/>
      <c r="O107" s="112"/>
      <c r="P107" s="113"/>
      <c r="Q107" s="141"/>
    </row>
    <row r="108" spans="1:17" ht="89.25" x14ac:dyDescent="0.2">
      <c r="A108" s="202" t="s">
        <v>136</v>
      </c>
      <c r="B108" s="75">
        <v>54</v>
      </c>
      <c r="C108" s="98"/>
      <c r="D108" s="26">
        <f>SUM(B108:C108)</f>
        <v>54</v>
      </c>
      <c r="E108" s="98">
        <v>3</v>
      </c>
      <c r="F108" s="76">
        <f>SUM(D108:E108)</f>
        <v>57</v>
      </c>
      <c r="G108" s="225">
        <v>18</v>
      </c>
      <c r="H108" s="226"/>
      <c r="I108" s="227">
        <f>SUM(G108:H108)</f>
        <v>18</v>
      </c>
      <c r="J108" s="226"/>
      <c r="K108" s="228">
        <f>SUM(I108:J108)</f>
        <v>18</v>
      </c>
      <c r="L108" s="58">
        <f>SUM(F108+K108)</f>
        <v>75</v>
      </c>
      <c r="M108" s="102"/>
      <c r="N108" s="229" t="s">
        <v>137</v>
      </c>
      <c r="O108" s="75"/>
      <c r="P108" s="76"/>
      <c r="Q108" s="230" t="s">
        <v>138</v>
      </c>
    </row>
    <row r="109" spans="1:17" ht="89.25" x14ac:dyDescent="0.2">
      <c r="A109" s="231" t="s">
        <v>139</v>
      </c>
      <c r="B109" s="95">
        <v>39</v>
      </c>
      <c r="C109" s="226"/>
      <c r="D109" s="26">
        <f t="shared" ref="D109:D120" si="8">SUM(B109:C109)</f>
        <v>39</v>
      </c>
      <c r="E109" s="226">
        <v>2</v>
      </c>
      <c r="F109" s="76">
        <f t="shared" ref="F109:F120" si="9">SUM(D109:E109)</f>
        <v>41</v>
      </c>
      <c r="G109" s="95">
        <v>4</v>
      </c>
      <c r="H109" s="226"/>
      <c r="I109" s="26">
        <f t="shared" ref="I109:I120" si="10">SUM(G109:H109)</f>
        <v>4</v>
      </c>
      <c r="J109" s="226">
        <v>0</v>
      </c>
      <c r="K109" s="77">
        <f t="shared" ref="K109:K120" si="11">SUM(I109:J109)</f>
        <v>4</v>
      </c>
      <c r="L109" s="58">
        <f t="shared" ref="L109:L120" si="12">SUM(F109+K109)</f>
        <v>45</v>
      </c>
      <c r="M109" s="225"/>
      <c r="N109" s="232" t="s">
        <v>140</v>
      </c>
      <c r="O109" s="95"/>
      <c r="P109" s="108"/>
      <c r="Q109" s="230" t="s">
        <v>113</v>
      </c>
    </row>
    <row r="110" spans="1:17" ht="114.75" x14ac:dyDescent="0.2">
      <c r="A110" s="202" t="s">
        <v>141</v>
      </c>
      <c r="B110" s="95">
        <v>12</v>
      </c>
      <c r="C110" s="226"/>
      <c r="D110" s="26">
        <f t="shared" si="8"/>
        <v>12</v>
      </c>
      <c r="E110" s="226">
        <v>3</v>
      </c>
      <c r="F110" s="76">
        <f t="shared" si="9"/>
        <v>15</v>
      </c>
      <c r="G110" s="95">
        <v>2</v>
      </c>
      <c r="H110" s="226"/>
      <c r="I110" s="26">
        <f t="shared" si="10"/>
        <v>2</v>
      </c>
      <c r="J110" s="226">
        <v>1</v>
      </c>
      <c r="K110" s="77">
        <f t="shared" si="11"/>
        <v>3</v>
      </c>
      <c r="L110" s="58">
        <f t="shared" si="12"/>
        <v>18</v>
      </c>
      <c r="M110" s="225"/>
      <c r="N110" s="232" t="s">
        <v>142</v>
      </c>
      <c r="O110" s="95"/>
      <c r="P110" s="73" t="s">
        <v>191</v>
      </c>
      <c r="Q110" s="233"/>
    </row>
    <row r="111" spans="1:17" ht="15.75" x14ac:dyDescent="0.2">
      <c r="A111" s="202" t="s">
        <v>143</v>
      </c>
      <c r="B111" s="69">
        <v>8</v>
      </c>
      <c r="C111" s="97">
        <v>0</v>
      </c>
      <c r="D111" s="26">
        <f t="shared" si="8"/>
        <v>8</v>
      </c>
      <c r="E111" s="97">
        <v>0</v>
      </c>
      <c r="F111" s="76">
        <f t="shared" si="9"/>
        <v>8</v>
      </c>
      <c r="G111" s="69">
        <v>3</v>
      </c>
      <c r="H111" s="97">
        <v>0</v>
      </c>
      <c r="I111" s="26">
        <f t="shared" si="10"/>
        <v>3</v>
      </c>
      <c r="J111" s="97">
        <v>0</v>
      </c>
      <c r="K111" s="77">
        <f t="shared" si="11"/>
        <v>3</v>
      </c>
      <c r="L111" s="58">
        <f t="shared" si="12"/>
        <v>11</v>
      </c>
      <c r="M111" s="114"/>
      <c r="N111" s="142"/>
      <c r="O111" s="72"/>
      <c r="P111" s="73"/>
      <c r="Q111" s="99"/>
    </row>
    <row r="112" spans="1:17" ht="102" x14ac:dyDescent="0.2">
      <c r="A112" s="202" t="s">
        <v>144</v>
      </c>
      <c r="B112" s="69">
        <v>9</v>
      </c>
      <c r="C112" s="97">
        <v>7</v>
      </c>
      <c r="D112" s="26">
        <f t="shared" si="8"/>
        <v>16</v>
      </c>
      <c r="E112" s="97"/>
      <c r="F112" s="76">
        <f t="shared" si="9"/>
        <v>16</v>
      </c>
      <c r="G112" s="69">
        <v>2</v>
      </c>
      <c r="H112" s="97">
        <v>0</v>
      </c>
      <c r="I112" s="26">
        <f t="shared" si="10"/>
        <v>2</v>
      </c>
      <c r="J112" s="97">
        <v>3</v>
      </c>
      <c r="K112" s="77">
        <f t="shared" si="11"/>
        <v>5</v>
      </c>
      <c r="L112" s="58">
        <f t="shared" si="12"/>
        <v>21</v>
      </c>
      <c r="M112" s="72" t="s">
        <v>145</v>
      </c>
      <c r="N112" s="142"/>
      <c r="O112" s="72"/>
      <c r="P112" s="73" t="s">
        <v>192</v>
      </c>
      <c r="Q112" s="99"/>
    </row>
    <row r="113" spans="1:17" ht="165.75" x14ac:dyDescent="0.2">
      <c r="A113" s="202" t="s">
        <v>146</v>
      </c>
      <c r="B113" s="69">
        <v>10</v>
      </c>
      <c r="C113" s="97">
        <v>7</v>
      </c>
      <c r="D113" s="26">
        <f t="shared" si="8"/>
        <v>17</v>
      </c>
      <c r="E113" s="97">
        <v>0</v>
      </c>
      <c r="F113" s="76">
        <f t="shared" si="9"/>
        <v>17</v>
      </c>
      <c r="G113" s="69">
        <v>1</v>
      </c>
      <c r="H113" s="97">
        <v>0</v>
      </c>
      <c r="I113" s="26">
        <f t="shared" si="10"/>
        <v>1</v>
      </c>
      <c r="J113" s="97">
        <v>4</v>
      </c>
      <c r="K113" s="77">
        <f t="shared" si="11"/>
        <v>5</v>
      </c>
      <c r="L113" s="58">
        <f t="shared" si="12"/>
        <v>22</v>
      </c>
      <c r="M113" s="72" t="s">
        <v>193</v>
      </c>
      <c r="N113" s="73"/>
      <c r="O113" s="72"/>
      <c r="P113" s="73" t="s">
        <v>194</v>
      </c>
      <c r="Q113" s="99"/>
    </row>
    <row r="114" spans="1:17" ht="38.25" x14ac:dyDescent="0.2">
      <c r="A114" s="202" t="s">
        <v>147</v>
      </c>
      <c r="B114" s="69">
        <v>7</v>
      </c>
      <c r="C114" s="97">
        <v>1</v>
      </c>
      <c r="D114" s="26">
        <f t="shared" si="8"/>
        <v>8</v>
      </c>
      <c r="E114" s="97"/>
      <c r="F114" s="76">
        <f t="shared" si="9"/>
        <v>8</v>
      </c>
      <c r="G114" s="69">
        <v>2</v>
      </c>
      <c r="H114" s="97"/>
      <c r="I114" s="26">
        <f t="shared" si="10"/>
        <v>2</v>
      </c>
      <c r="J114" s="97"/>
      <c r="K114" s="77">
        <f t="shared" si="11"/>
        <v>2</v>
      </c>
      <c r="L114" s="58">
        <f t="shared" si="12"/>
        <v>10</v>
      </c>
      <c r="M114" s="72" t="s">
        <v>101</v>
      </c>
      <c r="N114" s="142"/>
      <c r="O114" s="92"/>
      <c r="P114" s="73"/>
      <c r="Q114" s="99"/>
    </row>
    <row r="115" spans="1:17" ht="51" x14ac:dyDescent="0.2">
      <c r="A115" s="202" t="s">
        <v>148</v>
      </c>
      <c r="B115" s="69">
        <v>17</v>
      </c>
      <c r="C115" s="97"/>
      <c r="D115" s="26">
        <f t="shared" si="8"/>
        <v>17</v>
      </c>
      <c r="E115" s="97">
        <v>4</v>
      </c>
      <c r="F115" s="76">
        <f t="shared" si="9"/>
        <v>21</v>
      </c>
      <c r="G115" s="69">
        <v>15</v>
      </c>
      <c r="H115" s="97"/>
      <c r="I115" s="26">
        <f t="shared" si="10"/>
        <v>15</v>
      </c>
      <c r="J115" s="97"/>
      <c r="K115" s="77">
        <f t="shared" si="11"/>
        <v>15</v>
      </c>
      <c r="L115" s="58">
        <f t="shared" si="12"/>
        <v>36</v>
      </c>
      <c r="M115" s="72"/>
      <c r="N115" s="232" t="s">
        <v>149</v>
      </c>
      <c r="O115" s="92"/>
      <c r="P115" s="73"/>
      <c r="Q115" s="99"/>
    </row>
    <row r="116" spans="1:17" ht="28.5" x14ac:dyDescent="0.2">
      <c r="A116" s="202" t="s">
        <v>150</v>
      </c>
      <c r="B116" s="69">
        <v>18</v>
      </c>
      <c r="C116" s="97">
        <v>0</v>
      </c>
      <c r="D116" s="26">
        <f t="shared" si="8"/>
        <v>18</v>
      </c>
      <c r="E116" s="97">
        <v>0</v>
      </c>
      <c r="F116" s="76">
        <f t="shared" si="9"/>
        <v>18</v>
      </c>
      <c r="G116" s="69"/>
      <c r="H116" s="97">
        <v>0</v>
      </c>
      <c r="I116" s="26">
        <f t="shared" si="10"/>
        <v>0</v>
      </c>
      <c r="J116" s="97">
        <v>0</v>
      </c>
      <c r="K116" s="77">
        <f t="shared" si="11"/>
        <v>0</v>
      </c>
      <c r="L116" s="58">
        <f t="shared" si="12"/>
        <v>18</v>
      </c>
      <c r="M116" s="92"/>
      <c r="N116" s="73"/>
      <c r="O116" s="72"/>
      <c r="P116" s="73"/>
      <c r="Q116" s="99"/>
    </row>
    <row r="117" spans="1:17" ht="51" x14ac:dyDescent="0.2">
      <c r="A117" s="202" t="s">
        <v>151</v>
      </c>
      <c r="B117" s="69">
        <v>10</v>
      </c>
      <c r="C117" s="97">
        <v>1</v>
      </c>
      <c r="D117" s="26">
        <f t="shared" si="8"/>
        <v>11</v>
      </c>
      <c r="E117" s="97">
        <v>1</v>
      </c>
      <c r="F117" s="76">
        <f t="shared" si="9"/>
        <v>12</v>
      </c>
      <c r="G117" s="69">
        <v>1</v>
      </c>
      <c r="H117" s="97">
        <v>0</v>
      </c>
      <c r="I117" s="26">
        <f>SUM(G117:H117)</f>
        <v>1</v>
      </c>
      <c r="J117" s="97">
        <v>0</v>
      </c>
      <c r="K117" s="77">
        <f t="shared" si="11"/>
        <v>1</v>
      </c>
      <c r="L117" s="58">
        <f t="shared" si="12"/>
        <v>13</v>
      </c>
      <c r="M117" s="92" t="s">
        <v>102</v>
      </c>
      <c r="N117" s="93" t="s">
        <v>103</v>
      </c>
      <c r="O117" s="72"/>
      <c r="P117" s="73"/>
      <c r="Q117" s="99"/>
    </row>
    <row r="118" spans="1:17" ht="242.25" x14ac:dyDescent="0.2">
      <c r="A118" s="202" t="s">
        <v>152</v>
      </c>
      <c r="B118" s="69">
        <v>11</v>
      </c>
      <c r="C118" s="97">
        <v>1</v>
      </c>
      <c r="D118" s="26">
        <f t="shared" si="8"/>
        <v>12</v>
      </c>
      <c r="E118" s="97">
        <v>0</v>
      </c>
      <c r="F118" s="76">
        <f t="shared" si="9"/>
        <v>12</v>
      </c>
      <c r="G118" s="69">
        <v>0</v>
      </c>
      <c r="H118" s="97">
        <v>0</v>
      </c>
      <c r="I118" s="26">
        <f t="shared" si="10"/>
        <v>0</v>
      </c>
      <c r="J118" s="110">
        <v>3</v>
      </c>
      <c r="K118" s="77">
        <f t="shared" si="11"/>
        <v>3</v>
      </c>
      <c r="L118" s="58">
        <f t="shared" si="12"/>
        <v>15</v>
      </c>
      <c r="M118" s="92" t="s">
        <v>153</v>
      </c>
      <c r="N118" s="94"/>
      <c r="O118" s="72"/>
      <c r="P118" s="73" t="s">
        <v>154</v>
      </c>
      <c r="Q118" s="115"/>
    </row>
    <row r="119" spans="1:17" ht="191.25" x14ac:dyDescent="0.2">
      <c r="A119" s="202" t="s">
        <v>155</v>
      </c>
      <c r="B119" s="69">
        <v>24</v>
      </c>
      <c r="C119" s="97">
        <v>3</v>
      </c>
      <c r="D119" s="26">
        <f>SUM(B119:C119)</f>
        <v>27</v>
      </c>
      <c r="E119" s="97"/>
      <c r="F119" s="76">
        <f>SUM(D119:E119)</f>
        <v>27</v>
      </c>
      <c r="G119" s="69">
        <v>11</v>
      </c>
      <c r="H119" s="97"/>
      <c r="I119" s="26">
        <f>SUM(G119:H119)</f>
        <v>11</v>
      </c>
      <c r="J119" s="97">
        <v>4</v>
      </c>
      <c r="K119" s="77">
        <f>SUM(I119:J119)</f>
        <v>15</v>
      </c>
      <c r="L119" s="58">
        <f t="shared" si="12"/>
        <v>42</v>
      </c>
      <c r="M119" s="72" t="s">
        <v>156</v>
      </c>
      <c r="N119" s="94"/>
      <c r="O119" s="72"/>
      <c r="P119" s="232" t="s">
        <v>195</v>
      </c>
      <c r="Q119" s="115"/>
    </row>
    <row r="120" spans="1:17" ht="57" x14ac:dyDescent="0.2">
      <c r="A120" s="202" t="s">
        <v>157</v>
      </c>
      <c r="B120" s="69">
        <v>13</v>
      </c>
      <c r="C120" s="97"/>
      <c r="D120" s="26">
        <f t="shared" si="8"/>
        <v>13</v>
      </c>
      <c r="E120" s="97"/>
      <c r="F120" s="76">
        <f t="shared" si="9"/>
        <v>13</v>
      </c>
      <c r="G120" s="69">
        <v>5</v>
      </c>
      <c r="H120" s="97"/>
      <c r="I120" s="26">
        <f t="shared" si="10"/>
        <v>5</v>
      </c>
      <c r="J120" s="97"/>
      <c r="K120" s="77">
        <f t="shared" si="11"/>
        <v>5</v>
      </c>
      <c r="L120" s="58">
        <f t="shared" si="12"/>
        <v>18</v>
      </c>
      <c r="M120" s="92"/>
      <c r="N120" s="94"/>
      <c r="O120" s="72"/>
      <c r="P120" s="143"/>
      <c r="Q120" s="115"/>
    </row>
    <row r="121" spans="1:17" ht="25.5" x14ac:dyDescent="0.2">
      <c r="A121" s="234" t="s">
        <v>27</v>
      </c>
      <c r="B121" s="59">
        <f t="shared" ref="B121:K121" si="13">SUM(B108:B120)</f>
        <v>232</v>
      </c>
      <c r="C121" s="60">
        <f t="shared" si="13"/>
        <v>20</v>
      </c>
      <c r="D121" s="60">
        <f t="shared" si="13"/>
        <v>252</v>
      </c>
      <c r="E121" s="60">
        <f t="shared" si="13"/>
        <v>13</v>
      </c>
      <c r="F121" s="61">
        <f t="shared" si="13"/>
        <v>265</v>
      </c>
      <c r="G121" s="59">
        <f t="shared" si="13"/>
        <v>64</v>
      </c>
      <c r="H121" s="60">
        <f t="shared" si="13"/>
        <v>0</v>
      </c>
      <c r="I121" s="60">
        <f t="shared" si="13"/>
        <v>64</v>
      </c>
      <c r="J121" s="60">
        <f t="shared" si="13"/>
        <v>15</v>
      </c>
      <c r="K121" s="61">
        <f t="shared" si="13"/>
        <v>79</v>
      </c>
      <c r="L121" s="59">
        <f>SUM(L108:L120)</f>
        <v>344</v>
      </c>
      <c r="M121" s="59"/>
      <c r="N121" s="79"/>
      <c r="O121" s="59"/>
      <c r="P121" s="79"/>
      <c r="Q121" s="144"/>
    </row>
    <row r="122" spans="1:17" ht="13.5" customHeight="1" thickBot="1" x14ac:dyDescent="0.25">
      <c r="A122" s="282" t="s">
        <v>158</v>
      </c>
      <c r="B122" s="116">
        <f t="shared" ref="B122:K122" si="14">SUM(B107+B121)</f>
        <v>763</v>
      </c>
      <c r="C122" s="117">
        <f t="shared" si="14"/>
        <v>24</v>
      </c>
      <c r="D122" s="117">
        <f t="shared" si="14"/>
        <v>787</v>
      </c>
      <c r="E122" s="117">
        <f t="shared" si="14"/>
        <v>71</v>
      </c>
      <c r="F122" s="118">
        <f t="shared" si="14"/>
        <v>858</v>
      </c>
      <c r="G122" s="116">
        <f t="shared" si="14"/>
        <v>305</v>
      </c>
      <c r="H122" s="117">
        <f t="shared" si="14"/>
        <v>10</v>
      </c>
      <c r="I122" s="117">
        <f t="shared" si="14"/>
        <v>315</v>
      </c>
      <c r="J122" s="117">
        <f t="shared" si="14"/>
        <v>37</v>
      </c>
      <c r="K122" s="118">
        <f t="shared" si="14"/>
        <v>352</v>
      </c>
      <c r="L122" s="116">
        <f>SUM(L107+L121)</f>
        <v>1210</v>
      </c>
      <c r="M122" s="80"/>
      <c r="N122" s="81"/>
      <c r="O122" s="80"/>
      <c r="P122" s="81"/>
      <c r="Q122" s="58"/>
    </row>
    <row r="123" spans="1:17" ht="78" thickTop="1" thickBot="1" x14ac:dyDescent="0.25">
      <c r="A123" s="282"/>
      <c r="B123" s="235" t="s">
        <v>17</v>
      </c>
      <c r="C123" s="36" t="s">
        <v>56</v>
      </c>
      <c r="D123" s="36" t="s">
        <v>57</v>
      </c>
      <c r="E123" s="36" t="s">
        <v>54</v>
      </c>
      <c r="F123" s="37" t="s">
        <v>18</v>
      </c>
      <c r="G123" s="38" t="s">
        <v>19</v>
      </c>
      <c r="H123" s="39" t="s">
        <v>58</v>
      </c>
      <c r="I123" s="39" t="s">
        <v>59</v>
      </c>
      <c r="J123" s="39" t="s">
        <v>55</v>
      </c>
      <c r="K123" s="37" t="s">
        <v>20</v>
      </c>
      <c r="L123" s="119" t="s">
        <v>21</v>
      </c>
      <c r="M123" s="82"/>
      <c r="N123" s="83"/>
      <c r="O123" s="82"/>
      <c r="P123" s="83"/>
      <c r="Q123" s="84"/>
    </row>
    <row r="124" spans="1:17" ht="13.5" customHeight="1" thickTop="1" thickBot="1" x14ac:dyDescent="0.25">
      <c r="A124" s="283" t="s">
        <v>159</v>
      </c>
      <c r="B124" s="62">
        <f t="shared" ref="B124:K124" si="15">B122-B106</f>
        <v>763</v>
      </c>
      <c r="C124" s="63">
        <f t="shared" si="15"/>
        <v>24</v>
      </c>
      <c r="D124" s="63">
        <f t="shared" si="15"/>
        <v>787</v>
      </c>
      <c r="E124" s="63">
        <f t="shared" si="15"/>
        <v>71</v>
      </c>
      <c r="F124" s="64">
        <f t="shared" si="15"/>
        <v>858</v>
      </c>
      <c r="G124" s="62">
        <f t="shared" si="15"/>
        <v>226</v>
      </c>
      <c r="H124" s="63">
        <f t="shared" si="15"/>
        <v>9</v>
      </c>
      <c r="I124" s="63">
        <f t="shared" si="15"/>
        <v>235</v>
      </c>
      <c r="J124" s="63">
        <f t="shared" si="15"/>
        <v>36</v>
      </c>
      <c r="K124" s="64">
        <f t="shared" si="15"/>
        <v>271</v>
      </c>
      <c r="L124" s="96">
        <f>L122-L106</f>
        <v>1129</v>
      </c>
      <c r="M124" s="62"/>
      <c r="N124" s="64"/>
      <c r="O124" s="85"/>
      <c r="P124" s="65"/>
      <c r="Q124" s="145"/>
    </row>
    <row r="125" spans="1:17" ht="90.75" thickTop="1" thickBot="1" x14ac:dyDescent="0.25">
      <c r="A125" s="284"/>
      <c r="B125" s="62" t="s">
        <v>17</v>
      </c>
      <c r="C125" s="63" t="s">
        <v>56</v>
      </c>
      <c r="D125" s="63" t="s">
        <v>57</v>
      </c>
      <c r="E125" s="63" t="s">
        <v>54</v>
      </c>
      <c r="F125" s="64" t="s">
        <v>18</v>
      </c>
      <c r="G125" s="62" t="s">
        <v>19</v>
      </c>
      <c r="H125" s="63" t="s">
        <v>58</v>
      </c>
      <c r="I125" s="63" t="s">
        <v>59</v>
      </c>
      <c r="J125" s="63" t="s">
        <v>55</v>
      </c>
      <c r="K125" s="65" t="s">
        <v>20</v>
      </c>
      <c r="L125" s="86" t="s">
        <v>21</v>
      </c>
      <c r="M125" s="66" t="s">
        <v>60</v>
      </c>
      <c r="N125" s="68" t="s">
        <v>61</v>
      </c>
      <c r="O125" s="67" t="s">
        <v>58</v>
      </c>
      <c r="P125" s="67" t="s">
        <v>55</v>
      </c>
      <c r="Q125" s="87" t="s">
        <v>62</v>
      </c>
    </row>
    <row r="126" spans="1:17" ht="14.25" customHeight="1" thickTop="1" thickBot="1" x14ac:dyDescent="0.25">
      <c r="A126" s="236"/>
      <c r="B126" s="34"/>
      <c r="C126" s="120"/>
      <c r="D126" s="35"/>
      <c r="E126" s="34"/>
      <c r="F126" s="35"/>
      <c r="G126" s="35"/>
      <c r="H126" s="35"/>
      <c r="I126" s="24"/>
      <c r="J126" s="121"/>
      <c r="K126"/>
      <c r="L126"/>
      <c r="M126" s="278" t="s">
        <v>51</v>
      </c>
      <c r="N126" s="279"/>
      <c r="O126" s="279"/>
      <c r="P126" s="280"/>
      <c r="Q126"/>
    </row>
    <row r="127" spans="1:17" ht="16.5" thickTop="1" x14ac:dyDescent="0.25">
      <c r="A127" s="164"/>
      <c r="B127" s="15"/>
      <c r="C127" s="167"/>
      <c r="D127" s="159"/>
      <c r="E127" s="8"/>
      <c r="F127" s="8"/>
      <c r="G127" s="8"/>
      <c r="H127" s="8"/>
      <c r="I127" s="25"/>
    </row>
    <row r="128" spans="1:17" ht="15.75" x14ac:dyDescent="0.25">
      <c r="A128" s="32" t="s">
        <v>183</v>
      </c>
      <c r="B128" s="14"/>
      <c r="C128" s="156"/>
      <c r="D128" s="14"/>
      <c r="E128" s="21"/>
      <c r="F128" s="21"/>
      <c r="G128" s="21"/>
      <c r="H128" s="22"/>
      <c r="I128" s="22"/>
      <c r="J128" s="27"/>
    </row>
    <row r="129" spans="1:21" ht="15.75" x14ac:dyDescent="0.25">
      <c r="A129" s="32" t="s">
        <v>184</v>
      </c>
      <c r="B129" s="14"/>
      <c r="C129" s="156"/>
      <c r="D129" s="14"/>
      <c r="E129" s="21"/>
      <c r="F129" s="21"/>
      <c r="G129" s="21"/>
      <c r="H129" s="22"/>
      <c r="I129" s="22"/>
      <c r="J129" s="27"/>
    </row>
    <row r="130" spans="1:21" ht="15" x14ac:dyDescent="0.2">
      <c r="A130" s="174" t="s">
        <v>94</v>
      </c>
      <c r="B130" s="165"/>
      <c r="C130" s="157"/>
      <c r="D130" s="165"/>
      <c r="E130" s="146"/>
      <c r="F130" s="146"/>
      <c r="G130" s="146"/>
      <c r="H130" s="147"/>
      <c r="I130" s="147"/>
      <c r="J130" s="148"/>
      <c r="K130" s="131"/>
      <c r="L130" s="131"/>
      <c r="M130" s="131"/>
      <c r="N130" s="149"/>
      <c r="O130" s="131"/>
      <c r="P130" s="131"/>
      <c r="Q130" s="131"/>
    </row>
    <row r="131" spans="1:21" ht="15" x14ac:dyDescent="0.2">
      <c r="A131" s="175" t="s">
        <v>68</v>
      </c>
      <c r="B131" s="185"/>
      <c r="C131" s="181"/>
      <c r="D131" s="149"/>
      <c r="E131" s="131"/>
      <c r="F131" s="131"/>
      <c r="G131" s="131"/>
      <c r="H131" s="131"/>
      <c r="I131" s="150"/>
      <c r="J131" s="131"/>
      <c r="K131" s="131"/>
      <c r="L131" s="131"/>
      <c r="M131" s="131"/>
      <c r="N131" s="149"/>
      <c r="O131" s="131"/>
      <c r="P131" s="131"/>
      <c r="Q131" s="131"/>
    </row>
    <row r="132" spans="1:21" ht="15.75" x14ac:dyDescent="0.25">
      <c r="A132" s="164"/>
      <c r="B132" s="15"/>
      <c r="C132" s="167"/>
      <c r="D132" s="159"/>
      <c r="E132" s="8"/>
      <c r="F132" s="8"/>
      <c r="G132" s="8"/>
      <c r="H132" s="8"/>
      <c r="I132" s="25"/>
    </row>
    <row r="133" spans="1:21" ht="15.75" x14ac:dyDescent="0.25">
      <c r="A133" s="32" t="s">
        <v>104</v>
      </c>
      <c r="B133" s="14"/>
      <c r="C133" s="156"/>
      <c r="D133" s="14"/>
      <c r="E133" s="21"/>
      <c r="F133" s="21"/>
      <c r="G133" s="21"/>
      <c r="H133" s="22"/>
      <c r="I133" s="22"/>
      <c r="J133" s="27"/>
    </row>
    <row r="134" spans="1:21" ht="15.75" x14ac:dyDescent="0.25">
      <c r="A134" s="32" t="s">
        <v>106</v>
      </c>
      <c r="B134" s="14"/>
      <c r="C134" s="156"/>
      <c r="D134" s="14"/>
      <c r="E134" s="21"/>
      <c r="F134" s="21"/>
      <c r="G134" s="21"/>
      <c r="H134" s="22"/>
      <c r="I134" s="22"/>
      <c r="J134" s="27"/>
    </row>
    <row r="135" spans="1:21" ht="18" x14ac:dyDescent="0.25">
      <c r="A135" s="164" t="s">
        <v>107</v>
      </c>
      <c r="B135" s="184"/>
      <c r="C135" s="168"/>
      <c r="D135" s="164"/>
      <c r="E135" s="17"/>
      <c r="F135" s="28"/>
      <c r="G135" s="29"/>
      <c r="H135" s="8"/>
      <c r="I135" s="25"/>
    </row>
    <row r="136" spans="1:21" ht="15.75" x14ac:dyDescent="0.25">
      <c r="A136" s="164" t="s">
        <v>52</v>
      </c>
      <c r="B136" s="237">
        <f>D122</f>
        <v>787</v>
      </c>
      <c r="C136" s="258" t="str">
        <f>D125</f>
        <v>Studenti Buget romani+UE+SEE</v>
      </c>
      <c r="D136" s="259"/>
      <c r="E136" s="260"/>
      <c r="F136" s="8"/>
      <c r="G136" s="8"/>
      <c r="H136" s="8"/>
      <c r="I136" s="25"/>
    </row>
    <row r="137" spans="1:21" s="8" customFormat="1" ht="15.75" x14ac:dyDescent="0.25">
      <c r="A137" s="164"/>
      <c r="B137" s="15"/>
      <c r="C137" s="167"/>
      <c r="D137" s="159"/>
      <c r="I137" s="25"/>
      <c r="N137" s="124"/>
    </row>
    <row r="138" spans="1:21" s="239" customFormat="1" x14ac:dyDescent="0.2">
      <c r="A138" s="32"/>
      <c r="B138" s="32"/>
      <c r="C138" s="238"/>
      <c r="D138" s="32"/>
      <c r="J138" s="240"/>
      <c r="K138" s="240"/>
      <c r="L138" s="240"/>
      <c r="M138" s="240"/>
      <c r="N138" s="241"/>
      <c r="O138" s="240"/>
      <c r="P138" s="240"/>
      <c r="Q138" s="240"/>
      <c r="R138" s="240"/>
      <c r="S138" s="240"/>
      <c r="T138" s="240"/>
      <c r="U138" s="240"/>
    </row>
    <row r="139" spans="1:21" s="239" customFormat="1" ht="15.75" x14ac:dyDescent="0.25">
      <c r="A139" s="163" t="s">
        <v>105</v>
      </c>
      <c r="B139" s="151"/>
      <c r="C139" s="268">
        <f>D72</f>
        <v>134</v>
      </c>
      <c r="D139" s="158" t="s">
        <v>93</v>
      </c>
      <c r="E139" s="23"/>
      <c r="F139" s="23"/>
      <c r="G139" s="1"/>
      <c r="H139" s="1"/>
      <c r="I139" s="1"/>
      <c r="J139" s="240"/>
      <c r="K139" s="240"/>
      <c r="L139" s="240"/>
      <c r="M139" s="240"/>
      <c r="N139" s="241"/>
      <c r="O139" s="240"/>
      <c r="P139" s="240"/>
      <c r="Q139" s="240"/>
      <c r="R139" s="240"/>
      <c r="S139" s="240"/>
      <c r="T139" s="240"/>
      <c r="U139" s="240"/>
    </row>
    <row r="140" spans="1:21" s="239" customFormat="1" x14ac:dyDescent="0.2">
      <c r="A140" s="32"/>
      <c r="B140" s="32"/>
      <c r="C140" s="238"/>
      <c r="D140" s="32"/>
      <c r="J140" s="240"/>
      <c r="K140" s="240"/>
      <c r="L140" s="240"/>
      <c r="M140" s="240"/>
      <c r="N140" s="241"/>
      <c r="O140" s="240"/>
      <c r="P140" s="240"/>
      <c r="Q140" s="240"/>
      <c r="R140" s="240"/>
      <c r="S140" s="240"/>
      <c r="T140" s="240"/>
      <c r="U140" s="240"/>
    </row>
    <row r="141" spans="1:21" s="239" customFormat="1" x14ac:dyDescent="0.2">
      <c r="A141" s="172" t="s">
        <v>1</v>
      </c>
      <c r="B141" s="186">
        <f>D82</f>
        <v>65</v>
      </c>
      <c r="C141" s="5" t="s">
        <v>53</v>
      </c>
      <c r="D141" s="5"/>
      <c r="E141" s="242"/>
      <c r="F141" s="242"/>
      <c r="G141" s="242"/>
      <c r="H141" s="243"/>
      <c r="I141" s="242"/>
      <c r="J141" s="244"/>
      <c r="K141" s="240"/>
      <c r="L141" s="240"/>
      <c r="M141" s="240"/>
      <c r="N141" s="241"/>
      <c r="O141" s="240"/>
      <c r="P141" s="240"/>
      <c r="Q141" s="240"/>
      <c r="R141" s="240"/>
      <c r="S141" s="240"/>
      <c r="T141" s="240"/>
      <c r="U141" s="240"/>
    </row>
    <row r="142" spans="1:21" s="239" customFormat="1" x14ac:dyDescent="0.2">
      <c r="A142" s="169"/>
      <c r="B142" s="33"/>
      <c r="C142" s="245"/>
      <c r="D142" s="33"/>
      <c r="E142" s="246"/>
      <c r="F142" s="246"/>
      <c r="G142" s="246"/>
      <c r="H142" s="247"/>
      <c r="I142" s="246"/>
      <c r="J142" s="248"/>
      <c r="K142" s="240"/>
      <c r="L142" s="240"/>
      <c r="M142" s="240"/>
      <c r="N142" s="241"/>
      <c r="O142" s="240"/>
      <c r="P142" s="240"/>
      <c r="Q142" s="240"/>
      <c r="R142" s="240"/>
      <c r="S142" s="240"/>
      <c r="T142" s="240"/>
      <c r="U142" s="240"/>
    </row>
    <row r="143" spans="1:21" s="239" customFormat="1" ht="15.75" x14ac:dyDescent="0.25">
      <c r="A143" s="32">
        <f xml:space="preserve"> D122</f>
        <v>787</v>
      </c>
      <c r="B143" s="33" t="s">
        <v>3</v>
      </c>
      <c r="C143" s="245" t="s">
        <v>2</v>
      </c>
      <c r="D143" s="269">
        <f>D72</f>
        <v>134</v>
      </c>
      <c r="E143" s="245" t="s">
        <v>95</v>
      </c>
      <c r="F143" s="246"/>
      <c r="G143" s="246"/>
      <c r="H143" s="247"/>
      <c r="I143" s="246"/>
      <c r="J143" s="248"/>
      <c r="K143" s="240"/>
      <c r="L143" s="3"/>
      <c r="M143" s="3"/>
      <c r="N143" s="241"/>
      <c r="O143" s="240"/>
      <c r="P143" s="240"/>
      <c r="Q143" s="240"/>
      <c r="R143" s="240"/>
      <c r="S143" s="240"/>
      <c r="T143" s="240"/>
      <c r="U143" s="240"/>
    </row>
    <row r="144" spans="1:21" s="239" customFormat="1" x14ac:dyDescent="0.2">
      <c r="A144" s="31">
        <f>D82</f>
        <v>65</v>
      </c>
      <c r="B144" s="161" t="s">
        <v>3</v>
      </c>
      <c r="C144" s="249" t="s">
        <v>2</v>
      </c>
      <c r="D144" s="270" t="s">
        <v>0</v>
      </c>
      <c r="E144" s="249" t="s">
        <v>95</v>
      </c>
      <c r="F144" s="250"/>
      <c r="G144" s="6" t="s">
        <v>4</v>
      </c>
      <c r="H144" s="100">
        <f>A144*D143/A143</f>
        <v>11.067344345616265</v>
      </c>
      <c r="I144" s="249" t="s">
        <v>95</v>
      </c>
      <c r="J144" s="251"/>
      <c r="K144" s="252"/>
      <c r="L144" s="240">
        <v>11</v>
      </c>
      <c r="M144" s="240"/>
      <c r="N144" s="241"/>
      <c r="O144" s="240"/>
      <c r="P144" s="240"/>
      <c r="Q144" s="240"/>
      <c r="R144" s="240"/>
      <c r="S144" s="240"/>
      <c r="T144" s="240"/>
      <c r="U144" s="240"/>
    </row>
    <row r="145" spans="1:21" s="239" customFormat="1" x14ac:dyDescent="0.2">
      <c r="A145" s="32"/>
      <c r="B145" s="32"/>
      <c r="C145" s="238"/>
      <c r="D145" s="271"/>
      <c r="H145" s="56"/>
      <c r="J145" s="240"/>
      <c r="K145" s="252"/>
      <c r="L145" s="240"/>
      <c r="M145" s="240"/>
      <c r="N145" s="241"/>
      <c r="O145" s="240"/>
      <c r="P145" s="240"/>
      <c r="Q145" s="240"/>
      <c r="R145" s="240"/>
      <c r="S145" s="240"/>
      <c r="T145" s="240"/>
      <c r="U145" s="240"/>
    </row>
    <row r="146" spans="1:21" s="239" customFormat="1" x14ac:dyDescent="0.2">
      <c r="A146" s="172" t="s">
        <v>5</v>
      </c>
      <c r="B146" s="186">
        <f>D83</f>
        <v>62</v>
      </c>
      <c r="C146" s="5" t="s">
        <v>53</v>
      </c>
      <c r="D146" s="272"/>
      <c r="E146" s="242"/>
      <c r="F146" s="242"/>
      <c r="G146" s="242"/>
      <c r="H146" s="57"/>
      <c r="I146" s="242"/>
      <c r="J146" s="244"/>
      <c r="K146" s="252"/>
      <c r="L146" s="240"/>
      <c r="M146" s="240"/>
      <c r="N146" s="241"/>
      <c r="O146" s="240"/>
      <c r="P146" s="240"/>
      <c r="Q146" s="240"/>
      <c r="R146" s="240"/>
      <c r="S146" s="240"/>
      <c r="T146" s="240"/>
      <c r="U146" s="240"/>
    </row>
    <row r="147" spans="1:21" s="239" customFormat="1" x14ac:dyDescent="0.2">
      <c r="A147" s="169"/>
      <c r="B147" s="33"/>
      <c r="C147" s="245"/>
      <c r="D147" s="273"/>
      <c r="E147" s="246"/>
      <c r="F147" s="246"/>
      <c r="G147" s="246"/>
      <c r="H147" s="56"/>
      <c r="I147" s="246"/>
      <c r="J147" s="248"/>
      <c r="K147" s="252"/>
      <c r="L147" s="240"/>
      <c r="M147" s="240"/>
      <c r="N147" s="241"/>
      <c r="O147" s="240"/>
      <c r="P147" s="240"/>
      <c r="Q147" s="240"/>
      <c r="R147" s="240"/>
      <c r="S147" s="240"/>
      <c r="T147" s="240"/>
      <c r="U147" s="240"/>
    </row>
    <row r="148" spans="1:21" s="239" customFormat="1" ht="15.75" x14ac:dyDescent="0.25">
      <c r="A148" s="32">
        <f xml:space="preserve"> D122</f>
        <v>787</v>
      </c>
      <c r="B148" s="33" t="s">
        <v>3</v>
      </c>
      <c r="C148" s="245" t="s">
        <v>2</v>
      </c>
      <c r="D148" s="269">
        <f>D72</f>
        <v>134</v>
      </c>
      <c r="E148" s="245" t="s">
        <v>95</v>
      </c>
      <c r="F148" s="246"/>
      <c r="G148" s="246"/>
      <c r="H148" s="56"/>
      <c r="I148" s="246"/>
      <c r="J148" s="248"/>
      <c r="K148" s="252"/>
      <c r="L148" s="240"/>
      <c r="M148" s="240"/>
      <c r="N148" s="241"/>
      <c r="O148" s="240"/>
      <c r="P148" s="240"/>
      <c r="Q148" s="240"/>
      <c r="R148" s="240"/>
      <c r="S148" s="240"/>
      <c r="T148" s="240"/>
      <c r="U148" s="240"/>
    </row>
    <row r="149" spans="1:21" s="239" customFormat="1" x14ac:dyDescent="0.2">
      <c r="A149" s="31">
        <f>D83</f>
        <v>62</v>
      </c>
      <c r="B149" s="161" t="s">
        <v>3</v>
      </c>
      <c r="C149" s="249" t="s">
        <v>2</v>
      </c>
      <c r="D149" s="270" t="s">
        <v>0</v>
      </c>
      <c r="E149" s="249" t="s">
        <v>95</v>
      </c>
      <c r="F149" s="250"/>
      <c r="G149" s="6" t="s">
        <v>4</v>
      </c>
      <c r="H149" s="100">
        <f>A149*D148/A148</f>
        <v>10.556543837357053</v>
      </c>
      <c r="I149" s="249" t="s">
        <v>95</v>
      </c>
      <c r="J149" s="251"/>
      <c r="K149" s="252"/>
      <c r="L149" s="267">
        <v>11</v>
      </c>
      <c r="M149" s="240"/>
      <c r="N149" s="241"/>
      <c r="O149" s="240"/>
      <c r="P149" s="240"/>
      <c r="Q149" s="240"/>
      <c r="R149" s="240"/>
      <c r="S149" s="240"/>
      <c r="T149" s="240"/>
      <c r="U149" s="240"/>
    </row>
    <row r="150" spans="1:21" s="239" customFormat="1" x14ac:dyDescent="0.2">
      <c r="A150" s="32"/>
      <c r="B150" s="32"/>
      <c r="C150" s="238"/>
      <c r="D150" s="271"/>
      <c r="H150" s="56"/>
      <c r="J150" s="240"/>
      <c r="K150" s="252"/>
      <c r="L150" s="240"/>
      <c r="M150" s="240"/>
      <c r="N150" s="241"/>
      <c r="O150" s="240"/>
      <c r="P150" s="240"/>
      <c r="Q150" s="240"/>
      <c r="R150" s="240"/>
      <c r="S150" s="240"/>
      <c r="T150" s="240"/>
      <c r="U150" s="240"/>
    </row>
    <row r="151" spans="1:21" s="239" customFormat="1" x14ac:dyDescent="0.2">
      <c r="A151" s="172" t="s">
        <v>7</v>
      </c>
      <c r="B151" s="186">
        <f>D84</f>
        <v>85</v>
      </c>
      <c r="C151" s="5" t="s">
        <v>53</v>
      </c>
      <c r="D151" s="272"/>
      <c r="E151" s="242"/>
      <c r="F151" s="242"/>
      <c r="G151" s="242"/>
      <c r="H151" s="57"/>
      <c r="I151" s="242"/>
      <c r="J151" s="244"/>
      <c r="K151" s="252"/>
      <c r="L151" s="240"/>
      <c r="M151" s="240"/>
      <c r="N151" s="241"/>
      <c r="O151" s="240"/>
      <c r="P151" s="240"/>
      <c r="Q151" s="240"/>
      <c r="R151" s="240"/>
      <c r="S151" s="240"/>
      <c r="T151" s="240"/>
      <c r="U151" s="240"/>
    </row>
    <row r="152" spans="1:21" s="239" customFormat="1" x14ac:dyDescent="0.2">
      <c r="A152" s="169"/>
      <c r="B152" s="33"/>
      <c r="C152" s="245"/>
      <c r="D152" s="273"/>
      <c r="E152" s="246"/>
      <c r="F152" s="246"/>
      <c r="G152" s="246"/>
      <c r="H152" s="56"/>
      <c r="I152" s="246"/>
      <c r="J152" s="248"/>
      <c r="K152" s="252"/>
      <c r="L152" s="240"/>
      <c r="M152" s="240"/>
      <c r="N152" s="241"/>
      <c r="O152" s="240"/>
      <c r="P152" s="240"/>
      <c r="Q152" s="240"/>
      <c r="R152" s="240"/>
      <c r="S152" s="240"/>
      <c r="T152" s="240"/>
      <c r="U152" s="240"/>
    </row>
    <row r="153" spans="1:21" s="239" customFormat="1" ht="15.75" x14ac:dyDescent="0.25">
      <c r="A153" s="32">
        <f xml:space="preserve"> D122</f>
        <v>787</v>
      </c>
      <c r="B153" s="33" t="s">
        <v>3</v>
      </c>
      <c r="C153" s="245" t="s">
        <v>2</v>
      </c>
      <c r="D153" s="269">
        <f>D72</f>
        <v>134</v>
      </c>
      <c r="E153" s="245" t="s">
        <v>95</v>
      </c>
      <c r="F153" s="246"/>
      <c r="G153" s="246"/>
      <c r="H153" s="56"/>
      <c r="I153" s="246"/>
      <c r="J153" s="248"/>
      <c r="K153" s="252"/>
      <c r="L153" s="240"/>
      <c r="M153" s="240"/>
      <c r="N153" s="241"/>
      <c r="O153" s="240"/>
      <c r="P153" s="240"/>
      <c r="Q153" s="240"/>
      <c r="R153" s="240"/>
      <c r="S153" s="240"/>
      <c r="T153" s="240"/>
      <c r="U153" s="240"/>
    </row>
    <row r="154" spans="1:21" s="239" customFormat="1" x14ac:dyDescent="0.2">
      <c r="A154" s="31">
        <f>D84</f>
        <v>85</v>
      </c>
      <c r="B154" s="161" t="s">
        <v>3</v>
      </c>
      <c r="C154" s="249" t="s">
        <v>2</v>
      </c>
      <c r="D154" s="270" t="s">
        <v>0</v>
      </c>
      <c r="E154" s="249" t="s">
        <v>95</v>
      </c>
      <c r="F154" s="250"/>
      <c r="G154" s="6" t="s">
        <v>4</v>
      </c>
      <c r="H154" s="100">
        <f>A154*D153/A153</f>
        <v>14.472681067344345</v>
      </c>
      <c r="I154" s="249" t="s">
        <v>95</v>
      </c>
      <c r="J154" s="251"/>
      <c r="K154" s="252"/>
      <c r="L154" s="240">
        <v>14</v>
      </c>
      <c r="M154" s="240"/>
      <c r="N154" s="241"/>
      <c r="O154" s="240"/>
      <c r="P154" s="240"/>
      <c r="Q154" s="240"/>
      <c r="R154" s="240"/>
      <c r="S154" s="240"/>
      <c r="T154" s="240"/>
      <c r="U154" s="240"/>
    </row>
    <row r="155" spans="1:21" s="239" customFormat="1" x14ac:dyDescent="0.2">
      <c r="A155" s="33"/>
      <c r="B155" s="33"/>
      <c r="C155" s="245"/>
      <c r="D155" s="273"/>
      <c r="E155" s="245"/>
      <c r="F155" s="246"/>
      <c r="G155" s="7"/>
      <c r="H155" s="56"/>
      <c r="I155" s="245"/>
      <c r="J155" s="253"/>
      <c r="K155" s="252"/>
      <c r="L155" s="240"/>
      <c r="M155" s="240"/>
      <c r="N155" s="241"/>
      <c r="O155" s="240"/>
      <c r="P155" s="240"/>
      <c r="Q155" s="240"/>
      <c r="R155" s="240"/>
      <c r="S155" s="240"/>
      <c r="T155" s="240"/>
      <c r="U155" s="240"/>
    </row>
    <row r="156" spans="1:21" s="239" customFormat="1" x14ac:dyDescent="0.2">
      <c r="A156" s="172" t="s">
        <v>13</v>
      </c>
      <c r="B156" s="186">
        <f>D86</f>
        <v>20</v>
      </c>
      <c r="C156" s="5" t="s">
        <v>53</v>
      </c>
      <c r="D156" s="272"/>
      <c r="E156" s="242"/>
      <c r="F156" s="242"/>
      <c r="G156" s="242"/>
      <c r="H156" s="57"/>
      <c r="I156" s="242"/>
      <c r="J156" s="244"/>
      <c r="K156" s="252"/>
      <c r="L156" s="240"/>
      <c r="M156" s="240"/>
      <c r="N156" s="241"/>
      <c r="O156" s="240"/>
      <c r="P156" s="240"/>
      <c r="Q156" s="240"/>
      <c r="R156" s="240"/>
      <c r="S156" s="240"/>
      <c r="T156" s="240"/>
      <c r="U156" s="240"/>
    </row>
    <row r="157" spans="1:21" s="239" customFormat="1" x14ac:dyDescent="0.2">
      <c r="A157" s="169"/>
      <c r="B157" s="33"/>
      <c r="C157" s="245"/>
      <c r="D157" s="273"/>
      <c r="E157" s="246"/>
      <c r="F157" s="246"/>
      <c r="G157" s="246"/>
      <c r="H157" s="56"/>
      <c r="I157" s="246"/>
      <c r="J157" s="248"/>
      <c r="K157" s="252"/>
      <c r="L157" s="240"/>
      <c r="M157" s="240"/>
      <c r="N157" s="241"/>
      <c r="O157" s="240"/>
      <c r="P157" s="240"/>
      <c r="Q157" s="240"/>
      <c r="R157" s="240"/>
      <c r="S157" s="240"/>
      <c r="T157" s="240"/>
      <c r="U157" s="240"/>
    </row>
    <row r="158" spans="1:21" s="239" customFormat="1" ht="15.75" x14ac:dyDescent="0.25">
      <c r="A158" s="32">
        <f xml:space="preserve"> D122</f>
        <v>787</v>
      </c>
      <c r="B158" s="33" t="s">
        <v>3</v>
      </c>
      <c r="C158" s="245" t="s">
        <v>2</v>
      </c>
      <c r="D158" s="269">
        <f>D72</f>
        <v>134</v>
      </c>
      <c r="E158" s="245" t="s">
        <v>95</v>
      </c>
      <c r="F158" s="246"/>
      <c r="G158" s="246"/>
      <c r="H158" s="56"/>
      <c r="I158" s="246"/>
      <c r="J158" s="248"/>
      <c r="K158" s="252"/>
      <c r="L158" s="240"/>
      <c r="M158" s="240"/>
      <c r="N158" s="241"/>
      <c r="O158" s="240"/>
      <c r="P158" s="240"/>
      <c r="Q158" s="240"/>
      <c r="R158" s="240"/>
      <c r="S158" s="240"/>
      <c r="T158" s="240"/>
      <c r="U158" s="240"/>
    </row>
    <row r="159" spans="1:21" s="239" customFormat="1" x14ac:dyDescent="0.2">
      <c r="A159" s="31">
        <f>D86</f>
        <v>20</v>
      </c>
      <c r="B159" s="161" t="s">
        <v>3</v>
      </c>
      <c r="C159" s="249" t="s">
        <v>2</v>
      </c>
      <c r="D159" s="270" t="s">
        <v>0</v>
      </c>
      <c r="E159" s="249" t="s">
        <v>95</v>
      </c>
      <c r="F159" s="250"/>
      <c r="G159" s="6" t="s">
        <v>4</v>
      </c>
      <c r="H159" s="55">
        <f>A159*D158/A158</f>
        <v>3.4053367217280814</v>
      </c>
      <c r="I159" s="249" t="s">
        <v>95</v>
      </c>
      <c r="J159" s="251"/>
      <c r="K159" s="252"/>
      <c r="L159" s="240">
        <v>3</v>
      </c>
      <c r="M159" s="240"/>
      <c r="N159" s="241"/>
      <c r="O159" s="240"/>
      <c r="P159" s="240"/>
      <c r="Q159" s="240"/>
      <c r="R159" s="240"/>
      <c r="S159" s="240"/>
      <c r="T159" s="240"/>
      <c r="U159" s="240"/>
    </row>
    <row r="160" spans="1:21" s="239" customFormat="1" x14ac:dyDescent="0.2">
      <c r="A160" s="32"/>
      <c r="B160" s="32"/>
      <c r="C160" s="238"/>
      <c r="D160" s="271"/>
      <c r="H160" s="56"/>
      <c r="J160" s="240"/>
      <c r="K160" s="252"/>
      <c r="L160" s="240"/>
      <c r="M160" s="240"/>
      <c r="N160" s="241"/>
      <c r="O160" s="240"/>
      <c r="P160" s="240"/>
      <c r="Q160" s="240"/>
      <c r="R160" s="240"/>
      <c r="S160" s="240"/>
      <c r="T160" s="240"/>
      <c r="U160" s="240"/>
    </row>
    <row r="161" spans="1:21" s="239" customFormat="1" x14ac:dyDescent="0.2">
      <c r="A161" s="172" t="s">
        <v>14</v>
      </c>
      <c r="B161" s="186">
        <f>D87</f>
        <v>23</v>
      </c>
      <c r="C161" s="5" t="s">
        <v>53</v>
      </c>
      <c r="D161" s="272"/>
      <c r="E161" s="242"/>
      <c r="F161" s="242"/>
      <c r="G161" s="242"/>
      <c r="H161" s="57"/>
      <c r="I161" s="242"/>
      <c r="J161" s="244"/>
      <c r="K161" s="252"/>
      <c r="L161" s="240"/>
      <c r="M161" s="240"/>
      <c r="N161" s="241"/>
      <c r="O161" s="240"/>
      <c r="P161" s="240"/>
      <c r="Q161" s="240"/>
      <c r="R161" s="240"/>
      <c r="S161" s="240"/>
      <c r="T161" s="240"/>
      <c r="U161" s="240"/>
    </row>
    <row r="162" spans="1:21" s="239" customFormat="1" x14ac:dyDescent="0.2">
      <c r="A162" s="169"/>
      <c r="B162" s="33"/>
      <c r="C162" s="245"/>
      <c r="D162" s="273"/>
      <c r="E162" s="246"/>
      <c r="F162" s="246"/>
      <c r="G162" s="246"/>
      <c r="H162" s="56"/>
      <c r="I162" s="246"/>
      <c r="J162" s="248"/>
      <c r="K162" s="252"/>
      <c r="L162" s="240"/>
      <c r="M162" s="240"/>
      <c r="N162" s="241"/>
      <c r="O162" s="240"/>
      <c r="P162" s="240"/>
      <c r="Q162" s="240"/>
      <c r="R162" s="240"/>
      <c r="S162" s="240"/>
      <c r="T162" s="240"/>
      <c r="U162" s="240"/>
    </row>
    <row r="163" spans="1:21" s="239" customFormat="1" ht="15.75" x14ac:dyDescent="0.25">
      <c r="A163" s="32">
        <f xml:space="preserve"> D122</f>
        <v>787</v>
      </c>
      <c r="B163" s="33" t="s">
        <v>3</v>
      </c>
      <c r="C163" s="245" t="s">
        <v>2</v>
      </c>
      <c r="D163" s="269">
        <f>D72</f>
        <v>134</v>
      </c>
      <c r="E163" s="245" t="s">
        <v>95</v>
      </c>
      <c r="F163" s="246"/>
      <c r="G163" s="246"/>
      <c r="H163" s="56"/>
      <c r="I163" s="246"/>
      <c r="J163" s="248"/>
      <c r="K163" s="252"/>
      <c r="L163" s="240"/>
      <c r="M163" s="240"/>
      <c r="N163" s="241"/>
      <c r="O163" s="240"/>
      <c r="P163" s="240"/>
      <c r="Q163" s="240"/>
      <c r="R163" s="240"/>
      <c r="S163" s="240"/>
      <c r="T163" s="240"/>
      <c r="U163" s="240"/>
    </row>
    <row r="164" spans="1:21" s="239" customFormat="1" x14ac:dyDescent="0.2">
      <c r="A164" s="31">
        <f>D87</f>
        <v>23</v>
      </c>
      <c r="B164" s="161" t="s">
        <v>3</v>
      </c>
      <c r="C164" s="249" t="s">
        <v>2</v>
      </c>
      <c r="D164" s="270" t="s">
        <v>0</v>
      </c>
      <c r="E164" s="249" t="s">
        <v>95</v>
      </c>
      <c r="F164" s="250"/>
      <c r="G164" s="6" t="s">
        <v>4</v>
      </c>
      <c r="H164" s="55">
        <f>A164*D163/A163</f>
        <v>3.9161372299872936</v>
      </c>
      <c r="I164" s="249" t="s">
        <v>95</v>
      </c>
      <c r="J164" s="251"/>
      <c r="K164" s="252"/>
      <c r="L164" s="240">
        <v>4</v>
      </c>
      <c r="M164" s="240"/>
      <c r="N164" s="241"/>
      <c r="O164" s="240"/>
      <c r="P164" s="240"/>
      <c r="Q164" s="240"/>
      <c r="R164" s="240"/>
      <c r="S164" s="240"/>
      <c r="T164" s="240"/>
      <c r="U164" s="240"/>
    </row>
    <row r="165" spans="1:21" s="239" customFormat="1" x14ac:dyDescent="0.2">
      <c r="A165" s="32"/>
      <c r="B165" s="32"/>
      <c r="C165" s="238"/>
      <c r="D165" s="271"/>
      <c r="H165" s="56"/>
      <c r="J165" s="240"/>
      <c r="K165" s="252"/>
      <c r="L165" s="240"/>
      <c r="M165" s="240"/>
      <c r="N165" s="241"/>
      <c r="O165" s="240"/>
      <c r="P165" s="240"/>
      <c r="Q165" s="240"/>
      <c r="R165" s="240"/>
      <c r="S165" s="240"/>
      <c r="T165" s="240"/>
      <c r="U165" s="240"/>
    </row>
    <row r="166" spans="1:21" s="239" customFormat="1" x14ac:dyDescent="0.2">
      <c r="A166" s="172" t="s">
        <v>15</v>
      </c>
      <c r="B166" s="186">
        <f>D88</f>
        <v>22</v>
      </c>
      <c r="C166" s="5" t="s">
        <v>53</v>
      </c>
      <c r="D166" s="272"/>
      <c r="E166" s="242"/>
      <c r="F166" s="242"/>
      <c r="G166" s="242"/>
      <c r="H166" s="57"/>
      <c r="I166" s="242"/>
      <c r="J166" s="244"/>
      <c r="K166" s="252"/>
      <c r="L166" s="240"/>
      <c r="M166" s="240"/>
      <c r="N166" s="241"/>
      <c r="O166" s="240"/>
      <c r="P166" s="240"/>
      <c r="Q166" s="240"/>
      <c r="R166" s="240"/>
      <c r="S166" s="240"/>
      <c r="T166" s="240"/>
      <c r="U166" s="240"/>
    </row>
    <row r="167" spans="1:21" s="239" customFormat="1" x14ac:dyDescent="0.2">
      <c r="A167" s="169"/>
      <c r="B167" s="33"/>
      <c r="C167" s="245"/>
      <c r="D167" s="273"/>
      <c r="E167" s="246"/>
      <c r="F167" s="246"/>
      <c r="G167" s="246"/>
      <c r="H167" s="56"/>
      <c r="I167" s="246"/>
      <c r="J167" s="248"/>
      <c r="K167" s="252"/>
      <c r="L167" s="240"/>
      <c r="M167" s="240"/>
      <c r="N167" s="241"/>
      <c r="O167" s="240"/>
      <c r="P167" s="240"/>
      <c r="Q167" s="240"/>
      <c r="R167" s="240"/>
      <c r="S167" s="240"/>
      <c r="T167" s="240"/>
      <c r="U167" s="240"/>
    </row>
    <row r="168" spans="1:21" s="239" customFormat="1" ht="15.75" x14ac:dyDescent="0.25">
      <c r="A168" s="32">
        <f xml:space="preserve"> D122</f>
        <v>787</v>
      </c>
      <c r="B168" s="33" t="s">
        <v>3</v>
      </c>
      <c r="C168" s="245" t="s">
        <v>2</v>
      </c>
      <c r="D168" s="269">
        <f>D72</f>
        <v>134</v>
      </c>
      <c r="E168" s="245" t="s">
        <v>95</v>
      </c>
      <c r="F168" s="246"/>
      <c r="G168" s="246"/>
      <c r="H168" s="56"/>
      <c r="I168" s="246"/>
      <c r="J168" s="248"/>
      <c r="K168" s="252"/>
      <c r="L168" s="240"/>
      <c r="M168" s="240"/>
      <c r="N168" s="241"/>
      <c r="O168" s="240"/>
      <c r="P168" s="240"/>
      <c r="Q168" s="240"/>
      <c r="R168" s="240"/>
      <c r="S168" s="240"/>
      <c r="T168" s="240"/>
      <c r="U168" s="240"/>
    </row>
    <row r="169" spans="1:21" s="239" customFormat="1" x14ac:dyDescent="0.2">
      <c r="A169" s="31">
        <f>D88</f>
        <v>22</v>
      </c>
      <c r="B169" s="161" t="s">
        <v>3</v>
      </c>
      <c r="C169" s="249" t="s">
        <v>2</v>
      </c>
      <c r="D169" s="270" t="s">
        <v>0</v>
      </c>
      <c r="E169" s="249" t="s">
        <v>95</v>
      </c>
      <c r="F169" s="250"/>
      <c r="G169" s="6" t="s">
        <v>4</v>
      </c>
      <c r="H169" s="55">
        <f>A169*D168/A168</f>
        <v>3.7458703939008893</v>
      </c>
      <c r="I169" s="249" t="s">
        <v>95</v>
      </c>
      <c r="J169" s="251"/>
      <c r="K169" s="252"/>
      <c r="L169" s="240">
        <v>4</v>
      </c>
      <c r="M169" s="240"/>
      <c r="N169" s="241"/>
      <c r="O169" s="240"/>
      <c r="P169" s="240"/>
      <c r="Q169" s="240"/>
      <c r="R169" s="240"/>
      <c r="S169" s="240"/>
      <c r="T169" s="240"/>
      <c r="U169" s="240"/>
    </row>
    <row r="170" spans="1:21" s="239" customFormat="1" x14ac:dyDescent="0.2">
      <c r="A170" s="33"/>
      <c r="B170" s="33"/>
      <c r="C170" s="245"/>
      <c r="D170" s="273"/>
      <c r="E170" s="245"/>
      <c r="F170" s="246"/>
      <c r="G170" s="7"/>
      <c r="H170" s="56"/>
      <c r="I170" s="245"/>
      <c r="J170" s="253"/>
      <c r="K170" s="252"/>
      <c r="L170" s="240"/>
      <c r="M170" s="240"/>
      <c r="N170" s="241"/>
      <c r="O170" s="240"/>
      <c r="P170" s="240"/>
      <c r="Q170" s="240"/>
      <c r="R170" s="240"/>
      <c r="S170" s="240"/>
      <c r="T170" s="240"/>
      <c r="U170" s="240"/>
    </row>
    <row r="171" spans="1:21" s="239" customFormat="1" x14ac:dyDescent="0.2">
      <c r="A171" s="33"/>
      <c r="B171" s="33"/>
      <c r="C171" s="245"/>
      <c r="D171" s="273"/>
      <c r="E171" s="245"/>
      <c r="F171" s="246"/>
      <c r="G171" s="7"/>
      <c r="H171" s="56"/>
      <c r="I171" s="245"/>
      <c r="J171" s="253"/>
      <c r="K171" s="252"/>
      <c r="L171" s="240"/>
      <c r="M171" s="240"/>
      <c r="N171" s="241"/>
      <c r="O171" s="240"/>
      <c r="P171" s="240"/>
      <c r="Q171" s="240"/>
      <c r="R171" s="240"/>
      <c r="S171" s="240"/>
      <c r="T171" s="240"/>
      <c r="U171" s="240"/>
    </row>
    <row r="172" spans="1:21" s="239" customFormat="1" x14ac:dyDescent="0.2">
      <c r="A172" s="172" t="s">
        <v>10</v>
      </c>
      <c r="B172" s="186">
        <f>D90</f>
        <v>49</v>
      </c>
      <c r="C172" s="5" t="s">
        <v>53</v>
      </c>
      <c r="D172" s="272"/>
      <c r="E172" s="242"/>
      <c r="F172" s="242"/>
      <c r="G172" s="242"/>
      <c r="H172" s="57"/>
      <c r="I172" s="242"/>
      <c r="J172" s="244"/>
      <c r="K172" s="252"/>
      <c r="L172" s="240"/>
      <c r="M172" s="240"/>
      <c r="N172" s="241"/>
      <c r="O172" s="240"/>
      <c r="P172" s="240"/>
      <c r="Q172" s="240"/>
      <c r="R172" s="240"/>
      <c r="S172" s="240"/>
      <c r="T172" s="240"/>
      <c r="U172" s="240"/>
    </row>
    <row r="173" spans="1:21" s="239" customFormat="1" x14ac:dyDescent="0.2">
      <c r="A173" s="169"/>
      <c r="B173" s="33"/>
      <c r="C173" s="245"/>
      <c r="D173" s="273"/>
      <c r="E173" s="246"/>
      <c r="F173" s="246"/>
      <c r="G173" s="246"/>
      <c r="H173" s="56"/>
      <c r="I173" s="246"/>
      <c r="J173" s="248"/>
      <c r="K173" s="252"/>
      <c r="L173" s="240"/>
      <c r="M173" s="240"/>
      <c r="N173" s="241"/>
      <c r="O173" s="240"/>
      <c r="P173" s="240"/>
      <c r="Q173" s="240"/>
      <c r="R173" s="240"/>
      <c r="S173" s="240"/>
      <c r="T173" s="240"/>
      <c r="U173" s="240"/>
    </row>
    <row r="174" spans="1:21" s="239" customFormat="1" ht="15.75" x14ac:dyDescent="0.25">
      <c r="A174" s="32">
        <f xml:space="preserve"> D122</f>
        <v>787</v>
      </c>
      <c r="B174" s="33" t="s">
        <v>3</v>
      </c>
      <c r="C174" s="245" t="s">
        <v>2</v>
      </c>
      <c r="D174" s="269">
        <f>D72</f>
        <v>134</v>
      </c>
      <c r="E174" s="245" t="s">
        <v>95</v>
      </c>
      <c r="F174" s="246"/>
      <c r="G174" s="246"/>
      <c r="H174" s="56"/>
      <c r="I174" s="246"/>
      <c r="J174" s="248"/>
      <c r="K174" s="252"/>
      <c r="L174" s="240"/>
      <c r="M174" s="240"/>
      <c r="N174" s="241"/>
      <c r="O174" s="240"/>
      <c r="P174" s="240"/>
      <c r="Q174" s="240"/>
      <c r="R174" s="240"/>
      <c r="S174" s="240"/>
      <c r="T174" s="240"/>
      <c r="U174" s="240"/>
    </row>
    <row r="175" spans="1:21" s="239" customFormat="1" x14ac:dyDescent="0.2">
      <c r="A175" s="31">
        <f>D90</f>
        <v>49</v>
      </c>
      <c r="B175" s="161" t="s">
        <v>3</v>
      </c>
      <c r="C175" s="249" t="s">
        <v>2</v>
      </c>
      <c r="D175" s="270" t="s">
        <v>0</v>
      </c>
      <c r="E175" s="249" t="s">
        <v>95</v>
      </c>
      <c r="F175" s="250"/>
      <c r="G175" s="6" t="s">
        <v>4</v>
      </c>
      <c r="H175" s="100">
        <f>A175*D174/A174</f>
        <v>8.3430749682337986</v>
      </c>
      <c r="I175" s="249" t="s">
        <v>95</v>
      </c>
      <c r="J175" s="251"/>
      <c r="K175" s="252"/>
      <c r="L175" s="240">
        <v>8</v>
      </c>
      <c r="M175" s="240"/>
      <c r="N175" s="241"/>
      <c r="O175" s="240"/>
      <c r="P175" s="240"/>
      <c r="Q175" s="240"/>
      <c r="R175" s="240"/>
      <c r="S175" s="240"/>
      <c r="T175" s="240"/>
      <c r="U175" s="240"/>
    </row>
    <row r="176" spans="1:21" s="239" customFormat="1" x14ac:dyDescent="0.2">
      <c r="A176" s="32"/>
      <c r="B176" s="32"/>
      <c r="C176" s="238"/>
      <c r="D176" s="271"/>
      <c r="H176" s="56"/>
      <c r="J176" s="240"/>
      <c r="K176" s="252"/>
      <c r="L176" s="240"/>
      <c r="M176" s="240"/>
      <c r="N176" s="241"/>
      <c r="O176" s="240"/>
      <c r="P176" s="240"/>
      <c r="Q176" s="240"/>
      <c r="R176" s="240"/>
      <c r="S176" s="240"/>
      <c r="T176" s="240"/>
      <c r="U176" s="240"/>
    </row>
    <row r="177" spans="1:21" s="239" customFormat="1" x14ac:dyDescent="0.2">
      <c r="A177" s="172" t="s">
        <v>11</v>
      </c>
      <c r="B177" s="186">
        <f>D91</f>
        <v>48</v>
      </c>
      <c r="C177" s="5" t="s">
        <v>53</v>
      </c>
      <c r="D177" s="272"/>
      <c r="E177" s="242"/>
      <c r="F177" s="242"/>
      <c r="G177" s="242"/>
      <c r="H177" s="57"/>
      <c r="I177" s="242"/>
      <c r="J177" s="244"/>
      <c r="K177" s="252"/>
      <c r="L177" s="240"/>
      <c r="M177" s="240"/>
      <c r="N177" s="241"/>
      <c r="O177" s="240"/>
      <c r="P177" s="240"/>
      <c r="Q177" s="240"/>
      <c r="R177" s="240"/>
      <c r="S177" s="240"/>
      <c r="T177" s="240"/>
      <c r="U177" s="240"/>
    </row>
    <row r="178" spans="1:21" s="239" customFormat="1" x14ac:dyDescent="0.2">
      <c r="A178" s="169"/>
      <c r="B178" s="33"/>
      <c r="C178" s="245"/>
      <c r="D178" s="273"/>
      <c r="E178" s="246"/>
      <c r="F178" s="246"/>
      <c r="G178" s="246"/>
      <c r="H178" s="56"/>
      <c r="I178" s="246"/>
      <c r="J178" s="248"/>
      <c r="K178" s="252"/>
      <c r="L178" s="240"/>
      <c r="M178" s="240"/>
      <c r="N178" s="241"/>
      <c r="O178" s="240"/>
      <c r="P178" s="240"/>
      <c r="Q178" s="240"/>
      <c r="R178" s="240"/>
      <c r="S178" s="240"/>
      <c r="T178" s="240"/>
      <c r="U178" s="240"/>
    </row>
    <row r="179" spans="1:21" s="239" customFormat="1" ht="15.75" x14ac:dyDescent="0.25">
      <c r="A179" s="32">
        <f xml:space="preserve"> D122</f>
        <v>787</v>
      </c>
      <c r="B179" s="33" t="s">
        <v>3</v>
      </c>
      <c r="C179" s="245" t="s">
        <v>2</v>
      </c>
      <c r="D179" s="269">
        <f>D72</f>
        <v>134</v>
      </c>
      <c r="E179" s="245" t="s">
        <v>95</v>
      </c>
      <c r="F179" s="246"/>
      <c r="G179" s="246"/>
      <c r="H179" s="56"/>
      <c r="I179" s="246"/>
      <c r="J179" s="248"/>
      <c r="K179" s="252"/>
      <c r="L179" s="240"/>
      <c r="M179" s="240"/>
      <c r="N179" s="241"/>
      <c r="O179" s="240"/>
      <c r="P179" s="240"/>
      <c r="Q179" s="240"/>
      <c r="R179" s="240"/>
      <c r="S179" s="240"/>
      <c r="T179" s="240"/>
      <c r="U179" s="240"/>
    </row>
    <row r="180" spans="1:21" s="239" customFormat="1" x14ac:dyDescent="0.2">
      <c r="A180" s="31">
        <f>D91</f>
        <v>48</v>
      </c>
      <c r="B180" s="161" t="s">
        <v>3</v>
      </c>
      <c r="C180" s="249" t="s">
        <v>2</v>
      </c>
      <c r="D180" s="270" t="s">
        <v>0</v>
      </c>
      <c r="E180" s="249" t="s">
        <v>95</v>
      </c>
      <c r="F180" s="250"/>
      <c r="G180" s="6" t="s">
        <v>4</v>
      </c>
      <c r="H180" s="55">
        <f>A180*D179/A179</f>
        <v>8.1728081321473951</v>
      </c>
      <c r="I180" s="249" t="s">
        <v>95</v>
      </c>
      <c r="J180" s="251"/>
      <c r="K180" s="252"/>
      <c r="L180" s="240">
        <v>8</v>
      </c>
      <c r="M180" s="240"/>
      <c r="N180" s="241"/>
      <c r="O180" s="240"/>
      <c r="P180" s="240"/>
      <c r="Q180" s="240"/>
      <c r="R180" s="240"/>
      <c r="S180" s="240"/>
      <c r="T180" s="240"/>
      <c r="U180" s="240"/>
    </row>
    <row r="181" spans="1:21" s="239" customFormat="1" x14ac:dyDescent="0.2">
      <c r="A181" s="32"/>
      <c r="B181" s="32"/>
      <c r="C181" s="238"/>
      <c r="D181" s="271"/>
      <c r="H181" s="56"/>
      <c r="J181" s="240"/>
      <c r="K181" s="252"/>
      <c r="L181" s="240"/>
      <c r="M181" s="240"/>
      <c r="N181" s="241"/>
      <c r="O181" s="240"/>
      <c r="P181" s="240"/>
      <c r="Q181" s="240"/>
      <c r="R181" s="240"/>
      <c r="S181" s="240"/>
      <c r="T181" s="240"/>
      <c r="U181" s="240"/>
    </row>
    <row r="182" spans="1:21" s="239" customFormat="1" x14ac:dyDescent="0.2">
      <c r="A182" s="172" t="s">
        <v>12</v>
      </c>
      <c r="B182" s="186">
        <f>D92</f>
        <v>48</v>
      </c>
      <c r="C182" s="5" t="s">
        <v>53</v>
      </c>
      <c r="D182" s="272"/>
      <c r="E182" s="242"/>
      <c r="F182" s="242"/>
      <c r="G182" s="242"/>
      <c r="H182" s="57"/>
      <c r="I182" s="242"/>
      <c r="J182" s="244"/>
      <c r="K182" s="252"/>
      <c r="L182" s="240"/>
      <c r="M182" s="240"/>
      <c r="N182" s="241"/>
      <c r="O182" s="240"/>
      <c r="P182" s="240"/>
      <c r="Q182" s="240"/>
      <c r="R182" s="240"/>
      <c r="S182" s="240"/>
      <c r="T182" s="240"/>
      <c r="U182" s="240"/>
    </row>
    <row r="183" spans="1:21" s="239" customFormat="1" x14ac:dyDescent="0.2">
      <c r="A183" s="169"/>
      <c r="B183" s="33"/>
      <c r="C183" s="245"/>
      <c r="D183" s="273"/>
      <c r="E183" s="246"/>
      <c r="F183" s="246"/>
      <c r="G183" s="246"/>
      <c r="H183" s="56"/>
      <c r="I183" s="246"/>
      <c r="J183" s="248"/>
      <c r="K183" s="252"/>
      <c r="L183" s="240"/>
      <c r="M183" s="240"/>
      <c r="N183" s="241"/>
      <c r="O183" s="240"/>
      <c r="P183" s="240"/>
      <c r="Q183" s="240"/>
      <c r="R183" s="240"/>
      <c r="S183" s="240"/>
      <c r="T183" s="240"/>
      <c r="U183" s="240"/>
    </row>
    <row r="184" spans="1:21" s="239" customFormat="1" ht="15.75" x14ac:dyDescent="0.25">
      <c r="A184" s="32">
        <f xml:space="preserve"> D122</f>
        <v>787</v>
      </c>
      <c r="B184" s="33" t="s">
        <v>3</v>
      </c>
      <c r="C184" s="245" t="s">
        <v>2</v>
      </c>
      <c r="D184" s="269">
        <f>D72</f>
        <v>134</v>
      </c>
      <c r="E184" s="245" t="s">
        <v>95</v>
      </c>
      <c r="F184" s="246"/>
      <c r="G184" s="246"/>
      <c r="H184" s="56"/>
      <c r="I184" s="246"/>
      <c r="J184" s="248"/>
      <c r="K184" s="252"/>
      <c r="L184" s="240"/>
      <c r="M184" s="240"/>
      <c r="N184" s="241"/>
      <c r="O184" s="240"/>
      <c r="P184" s="240"/>
      <c r="Q184" s="240"/>
      <c r="R184" s="240"/>
      <c r="S184" s="240"/>
      <c r="T184" s="240"/>
      <c r="U184" s="240"/>
    </row>
    <row r="185" spans="1:21" s="239" customFormat="1" x14ac:dyDescent="0.2">
      <c r="A185" s="31">
        <f>D92</f>
        <v>48</v>
      </c>
      <c r="B185" s="161" t="s">
        <v>3</v>
      </c>
      <c r="C185" s="249" t="s">
        <v>2</v>
      </c>
      <c r="D185" s="270" t="s">
        <v>0</v>
      </c>
      <c r="E185" s="249" t="s">
        <v>95</v>
      </c>
      <c r="F185" s="250"/>
      <c r="G185" s="6" t="s">
        <v>4</v>
      </c>
      <c r="H185" s="100">
        <f>A185*D184/A184</f>
        <v>8.1728081321473951</v>
      </c>
      <c r="I185" s="249" t="s">
        <v>95</v>
      </c>
      <c r="J185" s="251"/>
      <c r="K185" s="252"/>
      <c r="L185" s="240">
        <v>8</v>
      </c>
      <c r="M185" s="240"/>
      <c r="N185" s="241"/>
      <c r="O185" s="240"/>
      <c r="P185" s="240"/>
      <c r="Q185" s="240"/>
      <c r="R185" s="240"/>
      <c r="S185" s="240"/>
      <c r="T185" s="240"/>
      <c r="U185" s="240"/>
    </row>
    <row r="186" spans="1:21" s="239" customFormat="1" x14ac:dyDescent="0.2">
      <c r="A186" s="33"/>
      <c r="B186" s="33"/>
      <c r="C186" s="245"/>
      <c r="D186" s="273"/>
      <c r="E186" s="245"/>
      <c r="F186" s="246"/>
      <c r="G186" s="7"/>
      <c r="H186" s="56"/>
      <c r="I186" s="245"/>
      <c r="J186" s="253"/>
      <c r="K186" s="252"/>
      <c r="L186" s="240"/>
      <c r="M186" s="240"/>
      <c r="N186" s="241"/>
      <c r="O186" s="240"/>
      <c r="P186" s="240"/>
      <c r="Q186" s="240"/>
      <c r="R186" s="240"/>
      <c r="S186" s="240"/>
      <c r="T186" s="240"/>
      <c r="U186" s="240"/>
    </row>
    <row r="187" spans="1:21" s="239" customFormat="1" x14ac:dyDescent="0.2">
      <c r="A187" s="33"/>
      <c r="B187" s="33"/>
      <c r="C187" s="245"/>
      <c r="D187" s="273"/>
      <c r="E187" s="245"/>
      <c r="F187" s="246"/>
      <c r="G187" s="7"/>
      <c r="H187" s="56"/>
      <c r="I187" s="245"/>
      <c r="J187" s="253"/>
      <c r="K187" s="252"/>
      <c r="L187" s="240"/>
      <c r="M187" s="240"/>
      <c r="N187" s="241"/>
      <c r="O187" s="240"/>
      <c r="P187" s="240"/>
      <c r="Q187" s="240"/>
      <c r="R187" s="240"/>
      <c r="S187" s="240"/>
      <c r="T187" s="240"/>
      <c r="U187" s="240"/>
    </row>
    <row r="188" spans="1:21" s="239" customFormat="1" x14ac:dyDescent="0.2">
      <c r="A188" s="172" t="s">
        <v>6</v>
      </c>
      <c r="B188" s="186">
        <f>D94</f>
        <v>17</v>
      </c>
      <c r="C188" s="5" t="s">
        <v>53</v>
      </c>
      <c r="D188" s="272"/>
      <c r="E188" s="242"/>
      <c r="F188" s="242"/>
      <c r="G188" s="242"/>
      <c r="H188" s="57"/>
      <c r="I188" s="242"/>
      <c r="J188" s="244"/>
      <c r="K188" s="252"/>
      <c r="L188" s="240"/>
      <c r="M188" s="240"/>
      <c r="N188" s="241"/>
      <c r="O188" s="240"/>
      <c r="P188" s="240"/>
      <c r="Q188" s="240"/>
      <c r="R188" s="240"/>
      <c r="S188" s="240"/>
      <c r="T188" s="240"/>
      <c r="U188" s="240"/>
    </row>
    <row r="189" spans="1:21" s="239" customFormat="1" x14ac:dyDescent="0.2">
      <c r="A189" s="169"/>
      <c r="B189" s="33"/>
      <c r="C189" s="245"/>
      <c r="D189" s="273"/>
      <c r="E189" s="246"/>
      <c r="F189" s="246"/>
      <c r="G189" s="246"/>
      <c r="H189" s="56"/>
      <c r="I189" s="246"/>
      <c r="J189" s="248"/>
      <c r="K189" s="252"/>
      <c r="L189" s="240"/>
      <c r="M189" s="240"/>
      <c r="N189" s="241"/>
      <c r="O189" s="240"/>
      <c r="P189" s="240"/>
      <c r="Q189" s="240"/>
      <c r="R189" s="240"/>
      <c r="S189" s="240"/>
      <c r="T189" s="240"/>
      <c r="U189" s="240"/>
    </row>
    <row r="190" spans="1:21" s="239" customFormat="1" ht="15.75" x14ac:dyDescent="0.25">
      <c r="A190" s="32">
        <f xml:space="preserve"> D122</f>
        <v>787</v>
      </c>
      <c r="B190" s="33" t="s">
        <v>3</v>
      </c>
      <c r="C190" s="245" t="s">
        <v>2</v>
      </c>
      <c r="D190" s="269">
        <f>D72</f>
        <v>134</v>
      </c>
      <c r="E190" s="245" t="s">
        <v>95</v>
      </c>
      <c r="F190" s="246"/>
      <c r="G190" s="246"/>
      <c r="H190" s="56"/>
      <c r="I190" s="246"/>
      <c r="J190" s="248"/>
      <c r="K190" s="252"/>
      <c r="L190" s="240"/>
      <c r="M190" s="240"/>
      <c r="N190" s="241"/>
      <c r="O190" s="240"/>
      <c r="P190" s="240"/>
      <c r="Q190" s="240"/>
      <c r="R190" s="240"/>
      <c r="S190" s="240"/>
      <c r="T190" s="240"/>
      <c r="U190" s="240"/>
    </row>
    <row r="191" spans="1:21" s="239" customFormat="1" x14ac:dyDescent="0.2">
      <c r="A191" s="31">
        <f>D94</f>
        <v>17</v>
      </c>
      <c r="B191" s="161" t="s">
        <v>3</v>
      </c>
      <c r="C191" s="249" t="s">
        <v>2</v>
      </c>
      <c r="D191" s="270" t="s">
        <v>0</v>
      </c>
      <c r="E191" s="249" t="s">
        <v>95</v>
      </c>
      <c r="F191" s="250"/>
      <c r="G191" s="6" t="s">
        <v>4</v>
      </c>
      <c r="H191" s="55">
        <f>A191*D190/A190</f>
        <v>2.8945362134688692</v>
      </c>
      <c r="I191" s="249" t="s">
        <v>95</v>
      </c>
      <c r="J191" s="251"/>
      <c r="K191" s="252"/>
      <c r="L191" s="240">
        <v>3</v>
      </c>
      <c r="M191" s="240"/>
      <c r="N191" s="241"/>
      <c r="O191" s="240"/>
      <c r="P191" s="240"/>
      <c r="Q191" s="240"/>
      <c r="R191" s="240"/>
      <c r="S191" s="240"/>
      <c r="T191" s="240"/>
      <c r="U191" s="240"/>
    </row>
    <row r="192" spans="1:21" s="239" customFormat="1" x14ac:dyDescent="0.2">
      <c r="A192" s="32"/>
      <c r="B192" s="32"/>
      <c r="C192" s="238"/>
      <c r="D192" s="271"/>
      <c r="H192" s="56"/>
      <c r="J192" s="240"/>
      <c r="K192" s="252"/>
      <c r="L192" s="240"/>
      <c r="M192" s="240"/>
      <c r="N192" s="241"/>
      <c r="O192" s="240"/>
      <c r="P192" s="240"/>
      <c r="Q192" s="240"/>
      <c r="R192" s="240"/>
      <c r="S192" s="240"/>
      <c r="T192" s="240"/>
      <c r="U192" s="240"/>
    </row>
    <row r="193" spans="1:21" s="239" customFormat="1" x14ac:dyDescent="0.2">
      <c r="A193" s="172" t="s">
        <v>8</v>
      </c>
      <c r="B193" s="186">
        <f>D95</f>
        <v>15</v>
      </c>
      <c r="C193" s="5" t="s">
        <v>53</v>
      </c>
      <c r="D193" s="272"/>
      <c r="E193" s="242"/>
      <c r="F193" s="242"/>
      <c r="G193" s="242"/>
      <c r="H193" s="57"/>
      <c r="I193" s="242"/>
      <c r="J193" s="244"/>
      <c r="K193" s="252"/>
      <c r="L193" s="240"/>
      <c r="M193" s="240"/>
      <c r="N193" s="241"/>
      <c r="O193" s="240"/>
      <c r="P193" s="240"/>
      <c r="Q193" s="240"/>
      <c r="R193" s="240"/>
      <c r="S193" s="240"/>
      <c r="T193" s="240"/>
      <c r="U193" s="240"/>
    </row>
    <row r="194" spans="1:21" s="239" customFormat="1" x14ac:dyDescent="0.2">
      <c r="A194" s="169"/>
      <c r="B194" s="33"/>
      <c r="C194" s="245"/>
      <c r="D194" s="273"/>
      <c r="E194" s="246"/>
      <c r="F194" s="246"/>
      <c r="G194" s="246"/>
      <c r="H194" s="56"/>
      <c r="I194" s="246"/>
      <c r="J194" s="248"/>
      <c r="K194" s="252"/>
      <c r="L194" s="240"/>
      <c r="M194" s="240"/>
      <c r="N194" s="241"/>
      <c r="O194" s="240"/>
      <c r="P194" s="240"/>
      <c r="Q194" s="240"/>
      <c r="R194" s="240"/>
      <c r="S194" s="240"/>
      <c r="T194" s="240"/>
      <c r="U194" s="240"/>
    </row>
    <row r="195" spans="1:21" s="239" customFormat="1" ht="15.75" x14ac:dyDescent="0.25">
      <c r="A195" s="32">
        <f xml:space="preserve"> D122</f>
        <v>787</v>
      </c>
      <c r="B195" s="33" t="s">
        <v>3</v>
      </c>
      <c r="C195" s="245" t="s">
        <v>2</v>
      </c>
      <c r="D195" s="269">
        <f>D72</f>
        <v>134</v>
      </c>
      <c r="E195" s="245" t="s">
        <v>95</v>
      </c>
      <c r="F195" s="246"/>
      <c r="G195" s="246"/>
      <c r="H195" s="56"/>
      <c r="I195" s="246"/>
      <c r="J195" s="248"/>
      <c r="K195" s="252"/>
      <c r="L195" s="240"/>
      <c r="M195" s="240"/>
      <c r="N195" s="241"/>
      <c r="O195" s="240"/>
      <c r="P195" s="240"/>
      <c r="Q195" s="240"/>
      <c r="R195" s="240"/>
      <c r="S195" s="240"/>
      <c r="T195" s="240"/>
      <c r="U195" s="240"/>
    </row>
    <row r="196" spans="1:21" s="239" customFormat="1" x14ac:dyDescent="0.2">
      <c r="A196" s="31">
        <f>D95</f>
        <v>15</v>
      </c>
      <c r="B196" s="161" t="s">
        <v>3</v>
      </c>
      <c r="C196" s="249" t="s">
        <v>2</v>
      </c>
      <c r="D196" s="270" t="s">
        <v>0</v>
      </c>
      <c r="E196" s="249" t="s">
        <v>95</v>
      </c>
      <c r="F196" s="250"/>
      <c r="G196" s="6" t="s">
        <v>4</v>
      </c>
      <c r="H196" s="55">
        <f>A196*D195/A195</f>
        <v>2.554002541296061</v>
      </c>
      <c r="I196" s="249" t="s">
        <v>95</v>
      </c>
      <c r="J196" s="251"/>
      <c r="K196" s="252"/>
      <c r="L196" s="240">
        <v>3</v>
      </c>
      <c r="M196" s="240"/>
      <c r="N196" s="241"/>
      <c r="O196" s="240"/>
      <c r="P196" s="240"/>
      <c r="Q196" s="240"/>
      <c r="R196" s="240"/>
      <c r="S196" s="240"/>
      <c r="T196" s="240"/>
      <c r="U196" s="240"/>
    </row>
    <row r="197" spans="1:21" s="239" customFormat="1" x14ac:dyDescent="0.2">
      <c r="A197" s="32"/>
      <c r="B197" s="32"/>
      <c r="C197" s="238"/>
      <c r="D197" s="271"/>
      <c r="H197" s="56"/>
      <c r="J197" s="240"/>
      <c r="K197" s="252"/>
      <c r="L197" s="240"/>
      <c r="M197" s="240"/>
      <c r="N197" s="241"/>
      <c r="O197" s="240"/>
      <c r="P197" s="240"/>
      <c r="Q197" s="240"/>
      <c r="R197" s="240"/>
      <c r="S197" s="240"/>
      <c r="T197" s="240"/>
      <c r="U197" s="240"/>
    </row>
    <row r="198" spans="1:21" s="239" customFormat="1" x14ac:dyDescent="0.2">
      <c r="A198" s="172" t="s">
        <v>9</v>
      </c>
      <c r="B198" s="186">
        <f>D96</f>
        <v>11</v>
      </c>
      <c r="C198" s="5" t="s">
        <v>53</v>
      </c>
      <c r="D198" s="272"/>
      <c r="E198" s="242"/>
      <c r="F198" s="242"/>
      <c r="G198" s="242"/>
      <c r="H198" s="57"/>
      <c r="I198" s="242"/>
      <c r="J198" s="244"/>
      <c r="K198" s="252"/>
      <c r="L198" s="240"/>
      <c r="M198" s="240"/>
      <c r="N198" s="241"/>
      <c r="O198" s="240"/>
      <c r="P198" s="240"/>
      <c r="Q198" s="240"/>
      <c r="R198" s="240"/>
      <c r="S198" s="240"/>
      <c r="T198" s="240"/>
      <c r="U198" s="240"/>
    </row>
    <row r="199" spans="1:21" s="239" customFormat="1" x14ac:dyDescent="0.2">
      <c r="A199" s="169"/>
      <c r="B199" s="33"/>
      <c r="C199" s="245"/>
      <c r="D199" s="273"/>
      <c r="E199" s="246"/>
      <c r="F199" s="246"/>
      <c r="G199" s="246"/>
      <c r="H199" s="56"/>
      <c r="I199" s="246"/>
      <c r="J199" s="248"/>
      <c r="K199" s="252"/>
      <c r="L199" s="240"/>
      <c r="M199" s="240"/>
      <c r="N199" s="241"/>
      <c r="O199" s="240"/>
      <c r="P199" s="240"/>
      <c r="Q199" s="240"/>
      <c r="R199" s="240"/>
      <c r="S199" s="240"/>
      <c r="T199" s="240"/>
      <c r="U199" s="240"/>
    </row>
    <row r="200" spans="1:21" s="239" customFormat="1" ht="15.75" x14ac:dyDescent="0.25">
      <c r="A200" s="32">
        <f xml:space="preserve"> D122</f>
        <v>787</v>
      </c>
      <c r="B200" s="33" t="s">
        <v>3</v>
      </c>
      <c r="C200" s="245" t="s">
        <v>2</v>
      </c>
      <c r="D200" s="269">
        <f>D72</f>
        <v>134</v>
      </c>
      <c r="E200" s="245" t="s">
        <v>95</v>
      </c>
      <c r="F200" s="246"/>
      <c r="G200" s="246"/>
      <c r="H200" s="56"/>
      <c r="I200" s="246"/>
      <c r="J200" s="248"/>
      <c r="K200" s="252"/>
      <c r="L200" s="240"/>
      <c r="M200" s="240"/>
      <c r="N200" s="241"/>
      <c r="O200" s="240"/>
      <c r="P200" s="240"/>
      <c r="Q200" s="240"/>
      <c r="R200" s="240"/>
      <c r="S200" s="240"/>
      <c r="T200" s="240"/>
      <c r="U200" s="240"/>
    </row>
    <row r="201" spans="1:21" s="239" customFormat="1" x14ac:dyDescent="0.2">
      <c r="A201" s="31">
        <f>D96</f>
        <v>11</v>
      </c>
      <c r="B201" s="161" t="s">
        <v>3</v>
      </c>
      <c r="C201" s="249" t="s">
        <v>2</v>
      </c>
      <c r="D201" s="270" t="s">
        <v>0</v>
      </c>
      <c r="E201" s="249" t="s">
        <v>95</v>
      </c>
      <c r="F201" s="250"/>
      <c r="G201" s="6" t="s">
        <v>4</v>
      </c>
      <c r="H201" s="55">
        <f>A201*D200/A200</f>
        <v>1.8729351969504446</v>
      </c>
      <c r="I201" s="249" t="s">
        <v>95</v>
      </c>
      <c r="J201" s="251"/>
      <c r="K201" s="252"/>
      <c r="L201" s="240">
        <v>2</v>
      </c>
      <c r="M201" s="240"/>
      <c r="N201" s="241"/>
      <c r="O201" s="240"/>
      <c r="P201" s="240"/>
      <c r="Q201" s="240"/>
      <c r="R201" s="240"/>
      <c r="S201" s="240"/>
      <c r="T201" s="240"/>
      <c r="U201" s="240"/>
    </row>
    <row r="202" spans="1:21" s="239" customFormat="1" x14ac:dyDescent="0.2">
      <c r="A202" s="32"/>
      <c r="B202" s="32"/>
      <c r="C202" s="238"/>
      <c r="D202" s="271"/>
      <c r="H202" s="56"/>
      <c r="J202" s="240"/>
      <c r="K202" s="252"/>
      <c r="L202" s="240"/>
      <c r="M202" s="240"/>
      <c r="N202" s="241"/>
      <c r="O202" s="240"/>
      <c r="P202" s="240"/>
      <c r="Q202" s="240"/>
      <c r="R202" s="240"/>
      <c r="S202" s="240"/>
      <c r="T202" s="240"/>
      <c r="U202" s="240"/>
    </row>
    <row r="203" spans="1:21" s="239" customFormat="1" x14ac:dyDescent="0.2">
      <c r="A203" s="172" t="s">
        <v>66</v>
      </c>
      <c r="B203" s="186">
        <f>D98</f>
        <v>22</v>
      </c>
      <c r="C203" s="5" t="s">
        <v>53</v>
      </c>
      <c r="D203" s="272"/>
      <c r="E203" s="242"/>
      <c r="F203" s="242"/>
      <c r="G203" s="242"/>
      <c r="H203" s="57"/>
      <c r="I203" s="242"/>
      <c r="J203" s="244"/>
      <c r="K203" s="252"/>
      <c r="L203" s="240"/>
      <c r="M203" s="240"/>
      <c r="N203" s="241"/>
      <c r="O203" s="240"/>
      <c r="P203" s="240"/>
      <c r="Q203" s="240"/>
      <c r="R203" s="240"/>
      <c r="S203" s="240"/>
      <c r="T203" s="240"/>
      <c r="U203" s="240"/>
    </row>
    <row r="204" spans="1:21" s="239" customFormat="1" x14ac:dyDescent="0.2">
      <c r="A204" s="169"/>
      <c r="B204" s="33"/>
      <c r="C204" s="245"/>
      <c r="D204" s="273"/>
      <c r="E204" s="246"/>
      <c r="F204" s="246"/>
      <c r="G204" s="246"/>
      <c r="H204" s="56"/>
      <c r="I204" s="246"/>
      <c r="J204" s="248"/>
      <c r="K204" s="252"/>
      <c r="L204" s="240"/>
      <c r="M204" s="240"/>
      <c r="N204" s="241"/>
      <c r="O204" s="240"/>
      <c r="P204" s="240"/>
      <c r="Q204" s="240"/>
      <c r="R204" s="240"/>
      <c r="S204" s="240"/>
      <c r="T204" s="240"/>
      <c r="U204" s="240"/>
    </row>
    <row r="205" spans="1:21" s="239" customFormat="1" ht="15.75" x14ac:dyDescent="0.25">
      <c r="A205" s="32">
        <f xml:space="preserve"> D122</f>
        <v>787</v>
      </c>
      <c r="B205" s="33" t="s">
        <v>3</v>
      </c>
      <c r="C205" s="245" t="s">
        <v>2</v>
      </c>
      <c r="D205" s="269">
        <f>D72</f>
        <v>134</v>
      </c>
      <c r="E205" s="245" t="s">
        <v>95</v>
      </c>
      <c r="F205" s="246"/>
      <c r="G205" s="246"/>
      <c r="H205" s="56"/>
      <c r="I205" s="246"/>
      <c r="J205" s="248"/>
      <c r="K205" s="252"/>
      <c r="L205" s="240"/>
      <c r="M205" s="240"/>
      <c r="N205" s="241"/>
      <c r="O205" s="240"/>
      <c r="P205" s="240"/>
      <c r="Q205" s="240"/>
      <c r="R205" s="240"/>
      <c r="S205" s="240"/>
      <c r="T205" s="240"/>
      <c r="U205" s="240"/>
    </row>
    <row r="206" spans="1:21" s="239" customFormat="1" x14ac:dyDescent="0.2">
      <c r="A206" s="31">
        <f>D98</f>
        <v>22</v>
      </c>
      <c r="B206" s="161" t="s">
        <v>3</v>
      </c>
      <c r="C206" s="249" t="s">
        <v>2</v>
      </c>
      <c r="D206" s="270" t="s">
        <v>0</v>
      </c>
      <c r="E206" s="249" t="s">
        <v>95</v>
      </c>
      <c r="F206" s="250"/>
      <c r="G206" s="6" t="s">
        <v>4</v>
      </c>
      <c r="H206" s="55">
        <f>A206*D205/A205</f>
        <v>3.7458703939008893</v>
      </c>
      <c r="I206" s="249" t="s">
        <v>95</v>
      </c>
      <c r="J206" s="251"/>
      <c r="K206" s="252"/>
      <c r="L206" s="240">
        <v>4</v>
      </c>
      <c r="M206" s="240"/>
      <c r="N206" s="241"/>
      <c r="O206" s="240"/>
      <c r="P206" s="240"/>
      <c r="Q206" s="240"/>
      <c r="R206" s="240"/>
      <c r="S206" s="240"/>
      <c r="T206" s="240"/>
      <c r="U206" s="240"/>
    </row>
    <row r="207" spans="1:21" s="239" customFormat="1" x14ac:dyDescent="0.2">
      <c r="A207" s="32"/>
      <c r="B207" s="32"/>
      <c r="C207" s="238"/>
      <c r="D207" s="271"/>
      <c r="H207" s="56"/>
      <c r="J207" s="240"/>
      <c r="K207" s="252"/>
      <c r="L207" s="240"/>
      <c r="M207" s="240"/>
      <c r="N207" s="241"/>
      <c r="O207" s="240"/>
      <c r="P207" s="240"/>
      <c r="Q207" s="240"/>
      <c r="R207" s="240"/>
      <c r="S207" s="240"/>
      <c r="T207" s="240"/>
      <c r="U207" s="240"/>
    </row>
    <row r="208" spans="1:21" s="239" customFormat="1" x14ac:dyDescent="0.2">
      <c r="A208" s="172" t="s">
        <v>64</v>
      </c>
      <c r="B208" s="186">
        <f>D99</f>
        <v>28</v>
      </c>
      <c r="C208" s="5" t="s">
        <v>53</v>
      </c>
      <c r="D208" s="272"/>
      <c r="E208" s="242"/>
      <c r="F208" s="242"/>
      <c r="G208" s="242"/>
      <c r="H208" s="57"/>
      <c r="I208" s="242"/>
      <c r="J208" s="244"/>
      <c r="K208" s="252"/>
      <c r="L208" s="240"/>
      <c r="M208" s="240"/>
      <c r="N208" s="241"/>
      <c r="O208" s="240"/>
      <c r="P208" s="240"/>
      <c r="Q208" s="240"/>
      <c r="R208" s="240"/>
      <c r="S208" s="240"/>
      <c r="T208" s="240"/>
      <c r="U208" s="240"/>
    </row>
    <row r="209" spans="1:21" s="239" customFormat="1" x14ac:dyDescent="0.2">
      <c r="A209" s="169"/>
      <c r="B209" s="33"/>
      <c r="C209" s="245"/>
      <c r="D209" s="273"/>
      <c r="E209" s="246"/>
      <c r="F209" s="246"/>
      <c r="G209" s="246"/>
      <c r="H209" s="56"/>
      <c r="I209" s="246"/>
      <c r="J209" s="248"/>
      <c r="K209" s="252"/>
      <c r="L209" s="240"/>
      <c r="M209" s="240"/>
      <c r="N209" s="241"/>
      <c r="O209" s="240"/>
      <c r="P209" s="240"/>
      <c r="Q209" s="240"/>
      <c r="R209" s="240"/>
      <c r="S209" s="240"/>
      <c r="T209" s="240"/>
      <c r="U209" s="240"/>
    </row>
    <row r="210" spans="1:21" s="239" customFormat="1" ht="15.75" x14ac:dyDescent="0.25">
      <c r="A210" s="32">
        <f xml:space="preserve"> D122</f>
        <v>787</v>
      </c>
      <c r="B210" s="33" t="s">
        <v>3</v>
      </c>
      <c r="C210" s="245" t="s">
        <v>2</v>
      </c>
      <c r="D210" s="269">
        <f>D72</f>
        <v>134</v>
      </c>
      <c r="E210" s="245" t="s">
        <v>95</v>
      </c>
      <c r="F210" s="246"/>
      <c r="G210" s="246"/>
      <c r="H210" s="56"/>
      <c r="I210" s="246"/>
      <c r="J210" s="248"/>
      <c r="K210" s="252"/>
      <c r="L210" s="240"/>
      <c r="M210" s="240"/>
      <c r="N210" s="241"/>
      <c r="O210" s="240"/>
      <c r="P210" s="240"/>
      <c r="Q210" s="240"/>
      <c r="R210" s="240"/>
      <c r="S210" s="240"/>
      <c r="T210" s="240"/>
      <c r="U210" s="240"/>
    </row>
    <row r="211" spans="1:21" s="239" customFormat="1" x14ac:dyDescent="0.2">
      <c r="A211" s="31">
        <f>D99</f>
        <v>28</v>
      </c>
      <c r="B211" s="161" t="s">
        <v>3</v>
      </c>
      <c r="C211" s="249" t="s">
        <v>2</v>
      </c>
      <c r="D211" s="270" t="s">
        <v>0</v>
      </c>
      <c r="E211" s="249" t="s">
        <v>95</v>
      </c>
      <c r="F211" s="250"/>
      <c r="G211" s="6" t="s">
        <v>4</v>
      </c>
      <c r="H211" s="55">
        <f>A211*D210/A210</f>
        <v>4.7674714104193141</v>
      </c>
      <c r="I211" s="249" t="s">
        <v>95</v>
      </c>
      <c r="J211" s="251"/>
      <c r="K211" s="252"/>
      <c r="L211" s="240">
        <v>5</v>
      </c>
      <c r="M211" s="240"/>
      <c r="N211" s="241"/>
      <c r="O211" s="240"/>
      <c r="P211" s="240"/>
      <c r="Q211" s="240"/>
      <c r="R211" s="240"/>
      <c r="S211" s="240"/>
      <c r="T211" s="240"/>
      <c r="U211" s="240"/>
    </row>
    <row r="212" spans="1:21" s="239" customFormat="1" x14ac:dyDescent="0.2">
      <c r="A212" s="32"/>
      <c r="B212" s="32"/>
      <c r="C212" s="238"/>
      <c r="D212" s="271"/>
      <c r="H212" s="56"/>
      <c r="J212" s="240"/>
      <c r="K212" s="252"/>
      <c r="L212" s="240"/>
      <c r="M212" s="240"/>
      <c r="N212" s="241"/>
      <c r="O212" s="240"/>
      <c r="P212" s="240"/>
      <c r="Q212" s="240"/>
      <c r="R212" s="240"/>
      <c r="S212" s="240"/>
      <c r="T212" s="240"/>
      <c r="U212" s="240"/>
    </row>
    <row r="213" spans="1:21" s="239" customFormat="1" x14ac:dyDescent="0.2">
      <c r="A213" s="172" t="s">
        <v>65</v>
      </c>
      <c r="B213" s="186">
        <f>D100</f>
        <v>20</v>
      </c>
      <c r="C213" s="5" t="s">
        <v>53</v>
      </c>
      <c r="D213" s="272"/>
      <c r="E213" s="242"/>
      <c r="F213" s="242"/>
      <c r="G213" s="242"/>
      <c r="H213" s="57"/>
      <c r="I213" s="242"/>
      <c r="J213" s="244"/>
      <c r="K213" s="252"/>
      <c r="L213" s="240"/>
      <c r="M213" s="240"/>
      <c r="N213" s="241"/>
      <c r="O213" s="240"/>
      <c r="P213" s="240"/>
      <c r="Q213" s="240"/>
      <c r="R213" s="240"/>
      <c r="S213" s="240"/>
      <c r="T213" s="240"/>
      <c r="U213" s="240"/>
    </row>
    <row r="214" spans="1:21" s="239" customFormat="1" x14ac:dyDescent="0.2">
      <c r="A214" s="169"/>
      <c r="B214" s="33"/>
      <c r="C214" s="245"/>
      <c r="D214" s="273"/>
      <c r="E214" s="246"/>
      <c r="F214" s="246"/>
      <c r="G214" s="246"/>
      <c r="H214" s="56"/>
      <c r="I214" s="246"/>
      <c r="J214" s="248"/>
      <c r="K214" s="252"/>
      <c r="L214" s="240"/>
      <c r="M214" s="240"/>
      <c r="N214" s="241"/>
      <c r="O214" s="240"/>
      <c r="P214" s="240"/>
      <c r="Q214" s="240"/>
      <c r="R214" s="240"/>
      <c r="S214" s="240"/>
      <c r="T214" s="240"/>
      <c r="U214" s="240"/>
    </row>
    <row r="215" spans="1:21" s="239" customFormat="1" ht="15.75" x14ac:dyDescent="0.25">
      <c r="A215" s="32">
        <f xml:space="preserve"> D122</f>
        <v>787</v>
      </c>
      <c r="B215" s="33" t="s">
        <v>3</v>
      </c>
      <c r="C215" s="245" t="s">
        <v>2</v>
      </c>
      <c r="D215" s="269">
        <f>D72</f>
        <v>134</v>
      </c>
      <c r="E215" s="245" t="s">
        <v>95</v>
      </c>
      <c r="F215" s="246"/>
      <c r="G215" s="246"/>
      <c r="H215" s="56"/>
      <c r="I215" s="246"/>
      <c r="J215" s="248"/>
      <c r="K215" s="252"/>
      <c r="L215" s="240"/>
      <c r="M215" s="240"/>
      <c r="N215" s="241"/>
      <c r="O215" s="240"/>
      <c r="P215" s="240"/>
      <c r="Q215" s="240"/>
      <c r="R215" s="240"/>
      <c r="S215" s="240"/>
      <c r="T215" s="240"/>
      <c r="U215" s="240"/>
    </row>
    <row r="216" spans="1:21" s="239" customFormat="1" x14ac:dyDescent="0.2">
      <c r="A216" s="31">
        <f>D100</f>
        <v>20</v>
      </c>
      <c r="B216" s="161" t="s">
        <v>3</v>
      </c>
      <c r="C216" s="249" t="s">
        <v>2</v>
      </c>
      <c r="D216" s="270" t="s">
        <v>0</v>
      </c>
      <c r="E216" s="249" t="s">
        <v>95</v>
      </c>
      <c r="F216" s="250"/>
      <c r="G216" s="6" t="s">
        <v>4</v>
      </c>
      <c r="H216" s="100">
        <f>A216*D215/A215</f>
        <v>3.4053367217280814</v>
      </c>
      <c r="I216" s="254" t="s">
        <v>95</v>
      </c>
      <c r="J216" s="251"/>
      <c r="K216" s="252"/>
      <c r="L216" s="240">
        <v>3</v>
      </c>
      <c r="M216" s="240"/>
      <c r="N216" s="241"/>
      <c r="O216" s="240"/>
      <c r="P216" s="240"/>
      <c r="Q216" s="240"/>
      <c r="R216" s="240"/>
      <c r="S216" s="240"/>
      <c r="T216" s="240"/>
      <c r="U216" s="240"/>
    </row>
    <row r="217" spans="1:21" s="239" customFormat="1" x14ac:dyDescent="0.2">
      <c r="A217" s="32"/>
      <c r="B217" s="32"/>
      <c r="C217" s="238"/>
      <c r="D217" s="271"/>
      <c r="H217" s="56"/>
      <c r="J217" s="240"/>
      <c r="K217" s="252"/>
      <c r="L217" s="240"/>
      <c r="M217" s="240"/>
      <c r="N217" s="241"/>
      <c r="O217" s="240"/>
      <c r="P217" s="240"/>
      <c r="Q217" s="240"/>
      <c r="R217" s="240"/>
      <c r="S217" s="240"/>
      <c r="T217" s="240"/>
      <c r="U217" s="240"/>
    </row>
    <row r="218" spans="1:21" s="240" customFormat="1" x14ac:dyDescent="0.2">
      <c r="A218" s="159"/>
      <c r="B218" s="159"/>
      <c r="C218" s="241"/>
      <c r="D218" s="274"/>
      <c r="H218" s="56"/>
      <c r="K218" s="252"/>
      <c r="N218" s="241"/>
    </row>
    <row r="219" spans="1:21" s="239" customFormat="1" x14ac:dyDescent="0.2">
      <c r="A219" s="172" t="s">
        <v>168</v>
      </c>
      <c r="B219" s="186">
        <f>D108</f>
        <v>54</v>
      </c>
      <c r="C219" s="5" t="s">
        <v>53</v>
      </c>
      <c r="D219" s="272"/>
      <c r="E219" s="242"/>
      <c r="F219" s="242"/>
      <c r="G219" s="242"/>
      <c r="H219" s="57"/>
      <c r="I219" s="242"/>
      <c r="J219" s="244"/>
      <c r="K219" s="252"/>
      <c r="L219" s="240"/>
      <c r="M219" s="240"/>
      <c r="N219" s="241"/>
      <c r="O219" s="240"/>
      <c r="P219" s="240"/>
      <c r="Q219" s="240"/>
      <c r="R219" s="240"/>
      <c r="S219" s="240"/>
      <c r="T219" s="240"/>
      <c r="U219" s="240"/>
    </row>
    <row r="220" spans="1:21" s="239" customFormat="1" x14ac:dyDescent="0.2">
      <c r="A220" s="169"/>
      <c r="B220" s="33"/>
      <c r="C220" s="245"/>
      <c r="D220" s="273"/>
      <c r="E220" s="246"/>
      <c r="F220" s="246"/>
      <c r="G220" s="246"/>
      <c r="H220" s="56"/>
      <c r="I220" s="246"/>
      <c r="J220" s="248"/>
      <c r="K220" s="252"/>
      <c r="L220" s="240"/>
      <c r="M220" s="240"/>
      <c r="N220" s="241"/>
      <c r="O220" s="240"/>
      <c r="P220" s="240"/>
      <c r="Q220" s="240"/>
      <c r="R220" s="240"/>
      <c r="S220" s="240"/>
      <c r="T220" s="240"/>
      <c r="U220" s="240"/>
    </row>
    <row r="221" spans="1:21" s="239" customFormat="1" ht="15.75" x14ac:dyDescent="0.25">
      <c r="A221" s="32">
        <f xml:space="preserve"> D122</f>
        <v>787</v>
      </c>
      <c r="B221" s="33" t="s">
        <v>3</v>
      </c>
      <c r="C221" s="245" t="s">
        <v>2</v>
      </c>
      <c r="D221" s="269">
        <f>D72</f>
        <v>134</v>
      </c>
      <c r="E221" s="245" t="s">
        <v>95</v>
      </c>
      <c r="F221" s="246"/>
      <c r="G221" s="246"/>
      <c r="H221" s="56"/>
      <c r="I221" s="246"/>
      <c r="J221" s="248"/>
      <c r="K221" s="252"/>
      <c r="L221" s="240"/>
      <c r="M221" s="240"/>
      <c r="N221" s="241"/>
      <c r="O221" s="240"/>
      <c r="P221" s="240"/>
      <c r="Q221" s="240"/>
      <c r="R221" s="240"/>
      <c r="S221" s="240"/>
      <c r="T221" s="240"/>
      <c r="U221" s="240"/>
    </row>
    <row r="222" spans="1:21" s="239" customFormat="1" x14ac:dyDescent="0.2">
      <c r="A222" s="31">
        <f>D108</f>
        <v>54</v>
      </c>
      <c r="B222" s="161" t="s">
        <v>3</v>
      </c>
      <c r="C222" s="249" t="s">
        <v>2</v>
      </c>
      <c r="D222" s="270" t="s">
        <v>0</v>
      </c>
      <c r="E222" s="249" t="s">
        <v>95</v>
      </c>
      <c r="F222" s="250"/>
      <c r="G222" s="6" t="s">
        <v>4</v>
      </c>
      <c r="H222" s="55">
        <f>A222*D221/A221</f>
        <v>9.1944091486658195</v>
      </c>
      <c r="I222" s="249" t="s">
        <v>95</v>
      </c>
      <c r="J222" s="251"/>
      <c r="K222" s="252"/>
      <c r="L222" s="240">
        <v>9</v>
      </c>
      <c r="M222" s="240"/>
      <c r="N222" s="241"/>
      <c r="O222" s="240"/>
      <c r="P222" s="240"/>
      <c r="Q222" s="240"/>
      <c r="R222" s="240"/>
      <c r="S222" s="240"/>
      <c r="T222" s="240"/>
      <c r="U222" s="240"/>
    </row>
    <row r="223" spans="1:21" s="239" customFormat="1" x14ac:dyDescent="0.2">
      <c r="A223" s="32"/>
      <c r="B223" s="32"/>
      <c r="C223" s="238"/>
      <c r="D223" s="271"/>
      <c r="H223" s="56"/>
      <c r="J223" s="240"/>
      <c r="K223" s="252"/>
      <c r="L223" s="240"/>
      <c r="M223" s="240"/>
      <c r="N223" s="241"/>
      <c r="O223" s="240"/>
      <c r="P223" s="240"/>
      <c r="Q223" s="240"/>
      <c r="R223" s="240"/>
      <c r="S223" s="240"/>
      <c r="T223" s="240"/>
      <c r="U223" s="240"/>
    </row>
    <row r="224" spans="1:21" s="239" customFormat="1" x14ac:dyDescent="0.2">
      <c r="A224" s="172" t="s">
        <v>169</v>
      </c>
      <c r="B224" s="186">
        <f>D109</f>
        <v>39</v>
      </c>
      <c r="C224" s="5" t="s">
        <v>53</v>
      </c>
      <c r="D224" s="272"/>
      <c r="E224" s="242"/>
      <c r="F224" s="242"/>
      <c r="G224" s="242"/>
      <c r="H224" s="57"/>
      <c r="I224" s="242"/>
      <c r="J224" s="244"/>
      <c r="K224" s="252"/>
      <c r="L224" s="240"/>
      <c r="M224" s="240"/>
      <c r="N224" s="241"/>
      <c r="O224" s="240"/>
      <c r="P224" s="240"/>
      <c r="Q224" s="240"/>
      <c r="R224" s="240"/>
      <c r="S224" s="240"/>
      <c r="T224" s="240"/>
      <c r="U224" s="240"/>
    </row>
    <row r="225" spans="1:21" s="239" customFormat="1" x14ac:dyDescent="0.2">
      <c r="A225" s="169"/>
      <c r="B225" s="33"/>
      <c r="C225" s="245"/>
      <c r="D225" s="273"/>
      <c r="E225" s="246"/>
      <c r="F225" s="246"/>
      <c r="G225" s="246"/>
      <c r="H225" s="56"/>
      <c r="I225" s="246"/>
      <c r="J225" s="248"/>
      <c r="K225" s="252"/>
      <c r="L225" s="240"/>
      <c r="M225" s="240"/>
      <c r="N225" s="241"/>
      <c r="O225" s="240"/>
      <c r="P225" s="240"/>
      <c r="Q225" s="240"/>
      <c r="R225" s="240"/>
      <c r="S225" s="240"/>
      <c r="T225" s="240"/>
      <c r="U225" s="240"/>
    </row>
    <row r="226" spans="1:21" s="239" customFormat="1" ht="15.75" x14ac:dyDescent="0.25">
      <c r="A226" s="32">
        <f xml:space="preserve"> D122</f>
        <v>787</v>
      </c>
      <c r="B226" s="33" t="s">
        <v>3</v>
      </c>
      <c r="C226" s="245" t="s">
        <v>2</v>
      </c>
      <c r="D226" s="269">
        <f>D72</f>
        <v>134</v>
      </c>
      <c r="E226" s="245" t="s">
        <v>95</v>
      </c>
      <c r="F226" s="246"/>
      <c r="G226" s="246"/>
      <c r="H226" s="56"/>
      <c r="I226" s="246"/>
      <c r="J226" s="248"/>
      <c r="K226" s="252"/>
      <c r="L226" s="240"/>
      <c r="M226" s="240"/>
      <c r="N226" s="241"/>
      <c r="O226" s="240"/>
      <c r="P226" s="240"/>
      <c r="Q226" s="240"/>
      <c r="R226" s="240"/>
      <c r="S226" s="240"/>
      <c r="T226" s="240"/>
      <c r="U226" s="240"/>
    </row>
    <row r="227" spans="1:21" s="239" customFormat="1" x14ac:dyDescent="0.2">
      <c r="A227" s="31">
        <f>D109</f>
        <v>39</v>
      </c>
      <c r="B227" s="161" t="s">
        <v>3</v>
      </c>
      <c r="C227" s="249" t="s">
        <v>2</v>
      </c>
      <c r="D227" s="270" t="s">
        <v>0</v>
      </c>
      <c r="E227" s="249" t="s">
        <v>95</v>
      </c>
      <c r="F227" s="250"/>
      <c r="G227" s="6" t="s">
        <v>4</v>
      </c>
      <c r="H227" s="55">
        <f>A227*D226/A226</f>
        <v>6.6404066073697585</v>
      </c>
      <c r="I227" s="249" t="s">
        <v>95</v>
      </c>
      <c r="J227" s="251"/>
      <c r="K227" s="252"/>
      <c r="L227" s="240">
        <v>7</v>
      </c>
      <c r="M227" s="240"/>
      <c r="N227" s="241"/>
      <c r="O227" s="240"/>
      <c r="P227" s="240"/>
      <c r="Q227" s="240"/>
      <c r="R227" s="240"/>
      <c r="S227" s="240"/>
      <c r="T227" s="240"/>
      <c r="U227" s="240"/>
    </row>
    <row r="228" spans="1:21" s="239" customFormat="1" x14ac:dyDescent="0.2">
      <c r="A228" s="33"/>
      <c r="B228" s="33"/>
      <c r="C228" s="182" t="s">
        <v>53</v>
      </c>
      <c r="D228" s="275"/>
      <c r="E228" s="246"/>
      <c r="F228" s="246"/>
      <c r="G228" s="7"/>
      <c r="H228" s="56"/>
      <c r="I228" s="246"/>
      <c r="J228" s="253"/>
      <c r="K228" s="252"/>
      <c r="L228" s="240"/>
      <c r="M228" s="240"/>
      <c r="N228" s="241"/>
      <c r="O228" s="240"/>
      <c r="P228" s="240"/>
      <c r="Q228" s="240"/>
      <c r="R228" s="240"/>
      <c r="S228" s="240"/>
      <c r="T228" s="240"/>
      <c r="U228" s="240"/>
    </row>
    <row r="229" spans="1:21" s="239" customFormat="1" x14ac:dyDescent="0.2">
      <c r="A229" s="33"/>
      <c r="B229" s="33"/>
      <c r="C229" s="245"/>
      <c r="D229" s="273"/>
      <c r="E229" s="245"/>
      <c r="F229" s="246"/>
      <c r="G229" s="7"/>
      <c r="H229" s="56"/>
      <c r="I229" s="246"/>
      <c r="J229" s="253"/>
      <c r="K229" s="252"/>
      <c r="L229" s="240"/>
      <c r="M229" s="240"/>
      <c r="N229" s="241"/>
      <c r="O229" s="240"/>
      <c r="P229" s="240"/>
      <c r="Q229" s="240"/>
      <c r="R229" s="240"/>
      <c r="S229" s="240"/>
      <c r="T229" s="240"/>
      <c r="U229" s="240"/>
    </row>
    <row r="230" spans="1:21" s="239" customFormat="1" x14ac:dyDescent="0.2">
      <c r="A230" s="172" t="s">
        <v>170</v>
      </c>
      <c r="B230" s="186">
        <f>D110</f>
        <v>12</v>
      </c>
      <c r="C230" s="5" t="s">
        <v>53</v>
      </c>
      <c r="D230" s="272"/>
      <c r="E230" s="242"/>
      <c r="F230" s="242"/>
      <c r="G230" s="242"/>
      <c r="H230" s="57"/>
      <c r="I230" s="242"/>
      <c r="J230" s="244"/>
      <c r="K230" s="252"/>
      <c r="L230" s="240"/>
      <c r="M230" s="240"/>
      <c r="N230" s="241"/>
      <c r="O230" s="240"/>
      <c r="P230" s="240"/>
      <c r="Q230" s="240"/>
      <c r="R230" s="240"/>
      <c r="S230" s="240"/>
      <c r="T230" s="240"/>
      <c r="U230" s="240"/>
    </row>
    <row r="231" spans="1:21" s="239" customFormat="1" x14ac:dyDescent="0.2">
      <c r="A231" s="169"/>
      <c r="B231" s="33"/>
      <c r="C231" s="245"/>
      <c r="D231" s="273"/>
      <c r="E231" s="246"/>
      <c r="F231" s="246"/>
      <c r="G231" s="246"/>
      <c r="H231" s="56"/>
      <c r="I231" s="246"/>
      <c r="J231" s="248"/>
      <c r="K231" s="252"/>
      <c r="L231" s="240"/>
      <c r="M231" s="240"/>
      <c r="N231" s="241"/>
      <c r="O231" s="240"/>
      <c r="P231" s="240"/>
      <c r="Q231" s="240"/>
      <c r="R231" s="240"/>
      <c r="S231" s="240"/>
      <c r="T231" s="240"/>
      <c r="U231" s="240"/>
    </row>
    <row r="232" spans="1:21" s="239" customFormat="1" ht="15.75" x14ac:dyDescent="0.25">
      <c r="A232" s="32">
        <f xml:space="preserve"> D122</f>
        <v>787</v>
      </c>
      <c r="B232" s="33" t="s">
        <v>3</v>
      </c>
      <c r="C232" s="245" t="s">
        <v>2</v>
      </c>
      <c r="D232" s="269">
        <f>D72</f>
        <v>134</v>
      </c>
      <c r="E232" s="245" t="s">
        <v>95</v>
      </c>
      <c r="F232" s="246"/>
      <c r="G232" s="246"/>
      <c r="H232" s="56"/>
      <c r="I232" s="246"/>
      <c r="J232" s="248"/>
      <c r="K232" s="252"/>
      <c r="L232" s="240"/>
      <c r="M232" s="240"/>
      <c r="N232" s="241"/>
      <c r="O232" s="240"/>
      <c r="P232" s="240"/>
      <c r="Q232" s="240"/>
      <c r="R232" s="240"/>
      <c r="S232" s="240"/>
      <c r="T232" s="240"/>
      <c r="U232" s="240"/>
    </row>
    <row r="233" spans="1:21" s="239" customFormat="1" x14ac:dyDescent="0.2">
      <c r="A233" s="31">
        <f>D110</f>
        <v>12</v>
      </c>
      <c r="B233" s="161" t="s">
        <v>3</v>
      </c>
      <c r="C233" s="249" t="s">
        <v>2</v>
      </c>
      <c r="D233" s="270" t="s">
        <v>0</v>
      </c>
      <c r="E233" s="249" t="s">
        <v>95</v>
      </c>
      <c r="F233" s="250"/>
      <c r="G233" s="6" t="s">
        <v>4</v>
      </c>
      <c r="H233" s="55">
        <f>A233*D232/A232</f>
        <v>2.0432020330368488</v>
      </c>
      <c r="I233" s="249" t="s">
        <v>95</v>
      </c>
      <c r="J233" s="251"/>
      <c r="K233" s="252"/>
      <c r="L233" s="240">
        <v>2</v>
      </c>
      <c r="M233" s="240"/>
      <c r="N233" s="241"/>
      <c r="O233" s="240"/>
      <c r="P233" s="240"/>
      <c r="Q233" s="240"/>
      <c r="R233" s="240"/>
      <c r="S233" s="240"/>
      <c r="T233" s="240"/>
      <c r="U233" s="240"/>
    </row>
    <row r="234" spans="1:21" s="239" customFormat="1" x14ac:dyDescent="0.2">
      <c r="A234" s="33"/>
      <c r="B234" s="33"/>
      <c r="C234" s="245"/>
      <c r="D234" s="273"/>
      <c r="E234" s="245"/>
      <c r="F234" s="246"/>
      <c r="G234" s="7"/>
      <c r="H234" s="56"/>
      <c r="I234" s="246"/>
      <c r="J234" s="253"/>
      <c r="K234" s="252"/>
      <c r="L234" s="240"/>
      <c r="M234" s="240"/>
      <c r="N234" s="241"/>
      <c r="O234" s="240"/>
      <c r="P234" s="240"/>
      <c r="Q234" s="240"/>
      <c r="R234" s="240"/>
      <c r="S234" s="240"/>
      <c r="T234" s="240"/>
      <c r="U234" s="240"/>
    </row>
    <row r="235" spans="1:21" s="239" customFormat="1" x14ac:dyDescent="0.2">
      <c r="A235" s="172" t="s">
        <v>171</v>
      </c>
      <c r="B235" s="186">
        <f>D111</f>
        <v>8</v>
      </c>
      <c r="C235" s="5" t="s">
        <v>53</v>
      </c>
      <c r="D235" s="272"/>
      <c r="E235" s="242"/>
      <c r="F235" s="242"/>
      <c r="G235" s="242"/>
      <c r="H235" s="57"/>
      <c r="I235" s="242"/>
      <c r="J235" s="244"/>
      <c r="K235" s="252"/>
      <c r="L235" s="240"/>
      <c r="M235" s="240"/>
      <c r="N235" s="241"/>
      <c r="O235" s="240"/>
      <c r="P235" s="240"/>
      <c r="Q235" s="240"/>
      <c r="R235" s="240"/>
      <c r="S235" s="240"/>
      <c r="T235" s="240"/>
      <c r="U235" s="240"/>
    </row>
    <row r="236" spans="1:21" s="239" customFormat="1" x14ac:dyDescent="0.2">
      <c r="A236" s="169"/>
      <c r="B236" s="33"/>
      <c r="C236" s="245"/>
      <c r="D236" s="273"/>
      <c r="E236" s="246"/>
      <c r="F236" s="246"/>
      <c r="G236" s="246"/>
      <c r="H236" s="56"/>
      <c r="I236" s="246"/>
      <c r="J236" s="248"/>
      <c r="K236" s="252"/>
      <c r="L236" s="240"/>
      <c r="M236" s="240"/>
      <c r="N236" s="241"/>
      <c r="O236" s="240"/>
      <c r="P236" s="240"/>
      <c r="Q236" s="240"/>
      <c r="R236" s="240"/>
      <c r="S236" s="240"/>
      <c r="T236" s="240"/>
      <c r="U236" s="240"/>
    </row>
    <row r="237" spans="1:21" s="239" customFormat="1" ht="15.75" x14ac:dyDescent="0.25">
      <c r="A237" s="32">
        <f xml:space="preserve"> D122</f>
        <v>787</v>
      </c>
      <c r="B237" s="33" t="s">
        <v>3</v>
      </c>
      <c r="C237" s="245" t="s">
        <v>2</v>
      </c>
      <c r="D237" s="269">
        <f>D72</f>
        <v>134</v>
      </c>
      <c r="E237" s="245" t="s">
        <v>95</v>
      </c>
      <c r="F237" s="246"/>
      <c r="G237" s="246"/>
      <c r="H237" s="123"/>
      <c r="I237" s="253"/>
      <c r="J237" s="248"/>
      <c r="K237" s="252"/>
      <c r="L237" s="240"/>
      <c r="M237" s="240"/>
      <c r="N237" s="241"/>
      <c r="O237" s="240"/>
      <c r="P237" s="240"/>
      <c r="Q237" s="240"/>
      <c r="R237" s="240"/>
      <c r="S237" s="240"/>
      <c r="T237" s="240"/>
      <c r="U237" s="240"/>
    </row>
    <row r="238" spans="1:21" s="239" customFormat="1" x14ac:dyDescent="0.2">
      <c r="A238" s="31">
        <f>D111</f>
        <v>8</v>
      </c>
      <c r="B238" s="161" t="s">
        <v>3</v>
      </c>
      <c r="C238" s="249" t="s">
        <v>2</v>
      </c>
      <c r="D238" s="270" t="s">
        <v>0</v>
      </c>
      <c r="E238" s="249" t="s">
        <v>95</v>
      </c>
      <c r="F238" s="250"/>
      <c r="G238" s="6" t="s">
        <v>4</v>
      </c>
      <c r="H238" s="100">
        <f>A238*D237/A237</f>
        <v>1.3621346886912324</v>
      </c>
      <c r="I238" s="254" t="s">
        <v>95</v>
      </c>
      <c r="J238" s="251"/>
      <c r="K238" s="252"/>
      <c r="L238" s="240">
        <v>1</v>
      </c>
      <c r="M238" s="240"/>
      <c r="N238" s="241"/>
      <c r="O238" s="240"/>
      <c r="P238" s="240"/>
      <c r="Q238" s="240"/>
      <c r="R238" s="240"/>
      <c r="S238" s="240"/>
      <c r="T238" s="240"/>
      <c r="U238" s="240"/>
    </row>
    <row r="239" spans="1:21" s="239" customFormat="1" x14ac:dyDescent="0.2">
      <c r="A239" s="33"/>
      <c r="B239" s="33"/>
      <c r="C239" s="245"/>
      <c r="D239" s="273"/>
      <c r="E239" s="245"/>
      <c r="F239" s="246"/>
      <c r="G239" s="7"/>
      <c r="H239" s="123"/>
      <c r="I239" s="253"/>
      <c r="J239" s="253"/>
      <c r="K239" s="252"/>
      <c r="L239" s="240"/>
      <c r="M239" s="240"/>
      <c r="N239" s="241"/>
      <c r="O239" s="240"/>
      <c r="P239" s="240"/>
      <c r="Q239" s="240"/>
      <c r="R239" s="240"/>
      <c r="S239" s="240"/>
      <c r="T239" s="240"/>
      <c r="U239" s="240"/>
    </row>
    <row r="240" spans="1:21" s="239" customFormat="1" x14ac:dyDescent="0.2">
      <c r="A240" s="172" t="s">
        <v>173</v>
      </c>
      <c r="B240" s="186">
        <f>D112</f>
        <v>16</v>
      </c>
      <c r="C240" s="5" t="s">
        <v>53</v>
      </c>
      <c r="D240" s="272"/>
      <c r="E240" s="242"/>
      <c r="F240" s="242"/>
      <c r="G240" s="242"/>
      <c r="H240" s="57"/>
      <c r="I240" s="242"/>
      <c r="J240" s="244"/>
      <c r="K240" s="252"/>
      <c r="L240" s="240"/>
      <c r="M240" s="240"/>
      <c r="N240" s="241"/>
      <c r="O240" s="240"/>
      <c r="P240" s="240"/>
      <c r="Q240" s="240"/>
      <c r="R240" s="240"/>
      <c r="S240" s="240"/>
      <c r="T240" s="240"/>
      <c r="U240" s="240"/>
    </row>
    <row r="241" spans="1:21" s="239" customFormat="1" x14ac:dyDescent="0.2">
      <c r="A241" s="169"/>
      <c r="B241" s="33"/>
      <c r="C241" s="245"/>
      <c r="D241" s="273"/>
      <c r="E241" s="246"/>
      <c r="F241" s="246"/>
      <c r="G241" s="246"/>
      <c r="H241" s="56"/>
      <c r="I241" s="246"/>
      <c r="J241" s="248"/>
      <c r="K241" s="252"/>
      <c r="L241" s="240"/>
      <c r="M241" s="240"/>
      <c r="N241" s="241"/>
      <c r="O241" s="240"/>
      <c r="P241" s="240"/>
      <c r="Q241" s="240"/>
      <c r="R241" s="240"/>
      <c r="S241" s="240"/>
      <c r="T241" s="240"/>
      <c r="U241" s="240"/>
    </row>
    <row r="242" spans="1:21" s="239" customFormat="1" ht="15.75" x14ac:dyDescent="0.25">
      <c r="A242" s="32">
        <f xml:space="preserve"> D122</f>
        <v>787</v>
      </c>
      <c r="B242" s="33" t="s">
        <v>3</v>
      </c>
      <c r="C242" s="245" t="s">
        <v>2</v>
      </c>
      <c r="D242" s="269">
        <f>D72</f>
        <v>134</v>
      </c>
      <c r="E242" s="245" t="s">
        <v>95</v>
      </c>
      <c r="F242" s="246"/>
      <c r="G242" s="246"/>
      <c r="H242" s="56"/>
      <c r="I242" s="246"/>
      <c r="J242" s="248"/>
      <c r="K242" s="252"/>
      <c r="L242" s="240"/>
      <c r="M242" s="240"/>
      <c r="N242" s="241"/>
      <c r="O242" s="240"/>
      <c r="P242" s="240"/>
      <c r="Q242" s="240"/>
      <c r="R242" s="240"/>
      <c r="S242" s="240"/>
      <c r="T242" s="240"/>
      <c r="U242" s="240"/>
    </row>
    <row r="243" spans="1:21" s="239" customFormat="1" x14ac:dyDescent="0.2">
      <c r="A243" s="31">
        <f>D112</f>
        <v>16</v>
      </c>
      <c r="B243" s="161" t="s">
        <v>3</v>
      </c>
      <c r="C243" s="249" t="s">
        <v>2</v>
      </c>
      <c r="D243" s="270" t="s">
        <v>0</v>
      </c>
      <c r="E243" s="249" t="s">
        <v>95</v>
      </c>
      <c r="F243" s="250"/>
      <c r="G243" s="6" t="s">
        <v>4</v>
      </c>
      <c r="H243" s="55">
        <f>A243*D242/A242</f>
        <v>2.7242693773824649</v>
      </c>
      <c r="I243" s="249" t="s">
        <v>95</v>
      </c>
      <c r="J243" s="251"/>
      <c r="K243" s="252"/>
      <c r="L243" s="240">
        <v>3</v>
      </c>
      <c r="M243" s="240"/>
      <c r="N243" s="241"/>
      <c r="O243" s="240"/>
      <c r="P243" s="240"/>
      <c r="Q243" s="240"/>
      <c r="R243" s="240"/>
      <c r="S243" s="240"/>
      <c r="T243" s="240"/>
      <c r="U243" s="240"/>
    </row>
    <row r="244" spans="1:21" s="239" customFormat="1" x14ac:dyDescent="0.2">
      <c r="A244" s="32"/>
      <c r="B244" s="32"/>
      <c r="C244" s="238"/>
      <c r="D244" s="271"/>
      <c r="H244" s="56"/>
      <c r="J244" s="240"/>
      <c r="K244" s="252"/>
      <c r="L244" s="240"/>
      <c r="M244" s="240"/>
      <c r="N244" s="241"/>
      <c r="O244" s="240"/>
      <c r="P244" s="240"/>
      <c r="Q244" s="240"/>
      <c r="R244" s="240"/>
      <c r="S244" s="240"/>
      <c r="T244" s="240"/>
      <c r="U244" s="240"/>
    </row>
    <row r="245" spans="1:21" s="239" customFormat="1" x14ac:dyDescent="0.2">
      <c r="A245" s="172" t="s">
        <v>172</v>
      </c>
      <c r="B245" s="186">
        <f>D113</f>
        <v>17</v>
      </c>
      <c r="C245" s="5" t="s">
        <v>53</v>
      </c>
      <c r="D245" s="272"/>
      <c r="E245" s="242"/>
      <c r="F245" s="242"/>
      <c r="G245" s="242"/>
      <c r="H245" s="57"/>
      <c r="I245" s="242"/>
      <c r="J245" s="244"/>
      <c r="K245" s="252"/>
      <c r="L245" s="240"/>
      <c r="M245" s="240"/>
      <c r="N245" s="241"/>
      <c r="O245" s="240"/>
      <c r="P245" s="240"/>
      <c r="Q245" s="240"/>
      <c r="R245" s="240"/>
      <c r="S245" s="240"/>
      <c r="T245" s="240"/>
      <c r="U245" s="240"/>
    </row>
    <row r="246" spans="1:21" s="239" customFormat="1" x14ac:dyDescent="0.2">
      <c r="A246" s="169"/>
      <c r="B246" s="33"/>
      <c r="C246" s="245"/>
      <c r="D246" s="273"/>
      <c r="E246" s="246"/>
      <c r="F246" s="246"/>
      <c r="G246" s="246"/>
      <c r="H246" s="56"/>
      <c r="I246" s="246"/>
      <c r="J246" s="248"/>
      <c r="K246" s="252"/>
      <c r="L246" s="240"/>
      <c r="M246" s="240"/>
      <c r="N246" s="241"/>
      <c r="O246" s="240"/>
      <c r="P246" s="240"/>
      <c r="Q246" s="240"/>
      <c r="R246" s="240"/>
      <c r="S246" s="240"/>
      <c r="T246" s="240"/>
      <c r="U246" s="240"/>
    </row>
    <row r="247" spans="1:21" s="239" customFormat="1" ht="15.75" x14ac:dyDescent="0.25">
      <c r="A247" s="32">
        <f xml:space="preserve"> D122</f>
        <v>787</v>
      </c>
      <c r="B247" s="33" t="s">
        <v>3</v>
      </c>
      <c r="C247" s="245" t="s">
        <v>2</v>
      </c>
      <c r="D247" s="269">
        <f>D72</f>
        <v>134</v>
      </c>
      <c r="E247" s="245" t="s">
        <v>95</v>
      </c>
      <c r="F247" s="246"/>
      <c r="G247" s="246"/>
      <c r="H247" s="56"/>
      <c r="I247" s="246"/>
      <c r="J247" s="248"/>
      <c r="K247" s="252"/>
      <c r="L247" s="240"/>
      <c r="M247" s="240"/>
      <c r="N247" s="241"/>
      <c r="O247" s="240"/>
      <c r="P247" s="240"/>
      <c r="Q247" s="240"/>
      <c r="R247" s="240"/>
      <c r="S247" s="240"/>
      <c r="T247" s="240"/>
      <c r="U247" s="240"/>
    </row>
    <row r="248" spans="1:21" s="239" customFormat="1" x14ac:dyDescent="0.2">
      <c r="A248" s="31">
        <f>D113</f>
        <v>17</v>
      </c>
      <c r="B248" s="161" t="s">
        <v>3</v>
      </c>
      <c r="C248" s="249" t="s">
        <v>2</v>
      </c>
      <c r="D248" s="270" t="s">
        <v>0</v>
      </c>
      <c r="E248" s="249" t="s">
        <v>95</v>
      </c>
      <c r="F248" s="250"/>
      <c r="G248" s="6" t="s">
        <v>4</v>
      </c>
      <c r="H248" s="100">
        <f>A248*D247/A247</f>
        <v>2.8945362134688692</v>
      </c>
      <c r="I248" s="249" t="s">
        <v>95</v>
      </c>
      <c r="J248" s="251"/>
      <c r="K248" s="252"/>
      <c r="L248" s="240">
        <v>3</v>
      </c>
      <c r="M248" s="240"/>
      <c r="N248" s="241"/>
      <c r="O248" s="240"/>
      <c r="P248" s="240"/>
      <c r="Q248" s="240"/>
      <c r="R248" s="240"/>
      <c r="S248" s="240"/>
      <c r="T248" s="240"/>
      <c r="U248" s="240"/>
    </row>
    <row r="249" spans="1:21" s="239" customFormat="1" x14ac:dyDescent="0.2">
      <c r="A249" s="33"/>
      <c r="B249" s="33"/>
      <c r="C249" s="245"/>
      <c r="D249" s="273"/>
      <c r="E249" s="245"/>
      <c r="F249" s="246"/>
      <c r="G249" s="7"/>
      <c r="H249" s="123"/>
      <c r="I249" s="246"/>
      <c r="J249" s="253"/>
      <c r="K249" s="252"/>
      <c r="L249" s="240"/>
      <c r="M249" s="240"/>
      <c r="N249" s="241"/>
      <c r="O249" s="240"/>
      <c r="P249" s="240"/>
      <c r="Q249" s="240"/>
      <c r="R249" s="240"/>
      <c r="S249" s="240"/>
      <c r="T249" s="240"/>
      <c r="U249" s="240"/>
    </row>
    <row r="250" spans="1:21" s="239" customFormat="1" x14ac:dyDescent="0.2">
      <c r="A250" s="32"/>
      <c r="B250" s="32"/>
      <c r="C250" s="238"/>
      <c r="D250" s="271"/>
      <c r="H250" s="123"/>
      <c r="J250" s="240"/>
      <c r="K250" s="252"/>
      <c r="L250" s="240"/>
      <c r="M250" s="240"/>
      <c r="N250" s="241"/>
      <c r="O250" s="240"/>
      <c r="P250" s="240"/>
      <c r="Q250" s="240"/>
      <c r="R250" s="240"/>
      <c r="S250" s="240"/>
      <c r="T250" s="240"/>
      <c r="U250" s="240"/>
    </row>
    <row r="251" spans="1:21" s="239" customFormat="1" x14ac:dyDescent="0.2">
      <c r="A251" s="172" t="s">
        <v>174</v>
      </c>
      <c r="B251" s="186">
        <f>D114</f>
        <v>8</v>
      </c>
      <c r="C251" s="5" t="s">
        <v>53</v>
      </c>
      <c r="D251" s="272"/>
      <c r="E251" s="242"/>
      <c r="F251" s="242"/>
      <c r="G251" s="242"/>
      <c r="H251" s="122"/>
      <c r="I251" s="242"/>
      <c r="J251" s="244"/>
      <c r="K251" s="252"/>
      <c r="L251" s="240"/>
      <c r="M251" s="240"/>
      <c r="N251" s="241"/>
      <c r="O251" s="240"/>
      <c r="P251" s="240"/>
      <c r="Q251" s="240"/>
      <c r="R251" s="240"/>
      <c r="S251" s="240"/>
      <c r="T251" s="240"/>
      <c r="U251" s="240"/>
    </row>
    <row r="252" spans="1:21" s="239" customFormat="1" x14ac:dyDescent="0.2">
      <c r="A252" s="169"/>
      <c r="B252" s="33"/>
      <c r="C252" s="245"/>
      <c r="D252" s="273"/>
      <c r="E252" s="246"/>
      <c r="F252" s="246"/>
      <c r="G252" s="246"/>
      <c r="H252" s="123"/>
      <c r="I252" s="246"/>
      <c r="J252" s="248"/>
      <c r="K252" s="252"/>
      <c r="L252" s="240"/>
      <c r="M252" s="240"/>
      <c r="N252" s="241"/>
      <c r="O252" s="240"/>
      <c r="P252" s="240"/>
      <c r="Q252" s="240"/>
      <c r="R252" s="240"/>
      <c r="S252" s="240"/>
      <c r="T252" s="240"/>
      <c r="U252" s="240"/>
    </row>
    <row r="253" spans="1:21" s="239" customFormat="1" ht="15.75" x14ac:dyDescent="0.25">
      <c r="A253" s="32">
        <f xml:space="preserve"> D122</f>
        <v>787</v>
      </c>
      <c r="B253" s="33" t="s">
        <v>3</v>
      </c>
      <c r="C253" s="245" t="s">
        <v>2</v>
      </c>
      <c r="D253" s="269">
        <f>D72</f>
        <v>134</v>
      </c>
      <c r="E253" s="245" t="s">
        <v>95</v>
      </c>
      <c r="F253" s="246"/>
      <c r="G253" s="246"/>
      <c r="H253" s="123"/>
      <c r="I253" s="246"/>
      <c r="J253" s="248"/>
      <c r="K253" s="252"/>
      <c r="L253" s="240"/>
      <c r="M253" s="240"/>
      <c r="N253" s="241"/>
      <c r="O253" s="240"/>
      <c r="P253" s="240"/>
      <c r="Q253" s="240"/>
      <c r="R253" s="240"/>
      <c r="S253" s="240"/>
      <c r="T253" s="240"/>
      <c r="U253" s="240"/>
    </row>
    <row r="254" spans="1:21" s="239" customFormat="1" x14ac:dyDescent="0.2">
      <c r="A254" s="31">
        <f>D114</f>
        <v>8</v>
      </c>
      <c r="B254" s="161" t="s">
        <v>3</v>
      </c>
      <c r="C254" s="249" t="s">
        <v>2</v>
      </c>
      <c r="D254" s="270" t="s">
        <v>0</v>
      </c>
      <c r="E254" s="249" t="s">
        <v>95</v>
      </c>
      <c r="F254" s="250"/>
      <c r="G254" s="6" t="s">
        <v>4</v>
      </c>
      <c r="H254" s="100">
        <f>A254*D253/A253</f>
        <v>1.3621346886912324</v>
      </c>
      <c r="I254" s="249" t="s">
        <v>95</v>
      </c>
      <c r="J254" s="251"/>
      <c r="K254" s="252"/>
      <c r="L254" s="240">
        <v>1</v>
      </c>
      <c r="M254" s="240"/>
      <c r="N254" s="241"/>
      <c r="O254" s="240"/>
      <c r="P254" s="240"/>
      <c r="Q254" s="240"/>
      <c r="R254" s="240"/>
      <c r="S254" s="240"/>
      <c r="T254" s="240"/>
      <c r="U254" s="240"/>
    </row>
    <row r="255" spans="1:21" s="239" customFormat="1" x14ac:dyDescent="0.2">
      <c r="A255" s="33"/>
      <c r="B255" s="33"/>
      <c r="C255" s="245"/>
      <c r="D255" s="273"/>
      <c r="E255" s="245"/>
      <c r="F255" s="246"/>
      <c r="G255" s="7"/>
      <c r="H255" s="123"/>
      <c r="I255" s="246"/>
      <c r="J255" s="253"/>
      <c r="K255" s="252"/>
      <c r="L255" s="240"/>
      <c r="M255" s="240"/>
      <c r="N255" s="241"/>
      <c r="O255" s="240"/>
      <c r="P255" s="240"/>
      <c r="Q255" s="240"/>
      <c r="R255" s="240"/>
      <c r="S255" s="240"/>
      <c r="T255" s="240"/>
      <c r="U255" s="240"/>
    </row>
    <row r="256" spans="1:21" s="239" customFormat="1" x14ac:dyDescent="0.2">
      <c r="A256" s="32"/>
      <c r="B256" s="32"/>
      <c r="C256" s="238"/>
      <c r="D256" s="271"/>
      <c r="H256" s="56"/>
      <c r="J256" s="240"/>
      <c r="K256" s="252"/>
      <c r="L256" s="240"/>
      <c r="M256" s="240"/>
      <c r="N256" s="241"/>
      <c r="O256" s="240"/>
      <c r="P256" s="240"/>
      <c r="Q256" s="240"/>
      <c r="R256" s="240"/>
      <c r="S256" s="240"/>
      <c r="T256" s="240"/>
      <c r="U256" s="240"/>
    </row>
    <row r="257" spans="1:21" s="239" customFormat="1" x14ac:dyDescent="0.2">
      <c r="A257" s="172" t="s">
        <v>175</v>
      </c>
      <c r="B257" s="186">
        <f>D115</f>
        <v>17</v>
      </c>
      <c r="C257" s="5" t="s">
        <v>53</v>
      </c>
      <c r="D257" s="272"/>
      <c r="E257" s="242"/>
      <c r="F257" s="242"/>
      <c r="G257" s="242"/>
      <c r="H257" s="57"/>
      <c r="I257" s="242"/>
      <c r="J257" s="244"/>
      <c r="K257" s="252"/>
      <c r="L257" s="240"/>
      <c r="M257" s="240"/>
      <c r="N257" s="241"/>
      <c r="O257" s="240"/>
      <c r="P257" s="240"/>
      <c r="Q257" s="240"/>
      <c r="R257" s="240"/>
      <c r="S257" s="240"/>
      <c r="T257" s="240"/>
      <c r="U257" s="240"/>
    </row>
    <row r="258" spans="1:21" s="239" customFormat="1" x14ac:dyDescent="0.2">
      <c r="A258" s="169"/>
      <c r="B258" s="33"/>
      <c r="C258" s="245"/>
      <c r="D258" s="273"/>
      <c r="E258" s="246"/>
      <c r="F258" s="246"/>
      <c r="G258" s="246"/>
      <c r="H258" s="56"/>
      <c r="I258" s="246"/>
      <c r="J258" s="248"/>
      <c r="K258" s="252"/>
      <c r="L258" s="240"/>
      <c r="M258" s="240"/>
      <c r="N258" s="241"/>
      <c r="O258" s="240"/>
      <c r="P258" s="240"/>
      <c r="Q258" s="240"/>
      <c r="R258" s="240"/>
      <c r="S258" s="240"/>
      <c r="T258" s="240"/>
      <c r="U258" s="240"/>
    </row>
    <row r="259" spans="1:21" s="239" customFormat="1" ht="15.75" x14ac:dyDescent="0.25">
      <c r="A259" s="32">
        <f xml:space="preserve"> D122</f>
        <v>787</v>
      </c>
      <c r="B259" s="33" t="s">
        <v>3</v>
      </c>
      <c r="C259" s="245" t="s">
        <v>2</v>
      </c>
      <c r="D259" s="269">
        <f>D72</f>
        <v>134</v>
      </c>
      <c r="E259" s="245" t="s">
        <v>95</v>
      </c>
      <c r="F259" s="246"/>
      <c r="G259" s="246"/>
      <c r="H259" s="56"/>
      <c r="I259" s="246"/>
      <c r="J259" s="248"/>
      <c r="K259" s="252"/>
      <c r="L259" s="240"/>
      <c r="M259" s="240"/>
      <c r="N259" s="241"/>
      <c r="O259" s="240"/>
      <c r="P259" s="240"/>
      <c r="Q259" s="240"/>
      <c r="R259" s="240"/>
      <c r="S259" s="240"/>
      <c r="T259" s="240"/>
      <c r="U259" s="240"/>
    </row>
    <row r="260" spans="1:21" s="239" customFormat="1" x14ac:dyDescent="0.2">
      <c r="A260" s="31">
        <f>D115</f>
        <v>17</v>
      </c>
      <c r="B260" s="161" t="s">
        <v>3</v>
      </c>
      <c r="C260" s="249" t="s">
        <v>2</v>
      </c>
      <c r="D260" s="270" t="s">
        <v>0</v>
      </c>
      <c r="E260" s="249" t="s">
        <v>95</v>
      </c>
      <c r="F260" s="250"/>
      <c r="G260" s="6" t="s">
        <v>4</v>
      </c>
      <c r="H260" s="55">
        <f>A260*D259/A259</f>
        <v>2.8945362134688692</v>
      </c>
      <c r="I260" s="249" t="s">
        <v>95</v>
      </c>
      <c r="J260" s="251"/>
      <c r="K260" s="252"/>
      <c r="L260" s="240">
        <v>3</v>
      </c>
      <c r="M260" s="240"/>
      <c r="N260" s="241"/>
      <c r="O260" s="240"/>
      <c r="P260" s="240"/>
      <c r="Q260" s="240"/>
      <c r="R260" s="240"/>
      <c r="S260" s="240"/>
      <c r="T260" s="240"/>
      <c r="U260" s="240"/>
    </row>
    <row r="261" spans="1:21" s="239" customFormat="1" x14ac:dyDescent="0.2">
      <c r="A261" s="32"/>
      <c r="B261" s="32"/>
      <c r="C261" s="238"/>
      <c r="D261" s="271"/>
      <c r="H261" s="56"/>
      <c r="J261" s="240"/>
      <c r="K261" s="252"/>
      <c r="L261" s="240"/>
      <c r="M261" s="240"/>
      <c r="N261" s="241"/>
      <c r="O261" s="240"/>
      <c r="P261" s="240"/>
      <c r="Q261" s="240"/>
      <c r="R261" s="240"/>
      <c r="S261" s="240"/>
      <c r="T261" s="240"/>
      <c r="U261" s="240"/>
    </row>
    <row r="262" spans="1:21" s="239" customFormat="1" x14ac:dyDescent="0.2">
      <c r="A262" s="172" t="s">
        <v>176</v>
      </c>
      <c r="B262" s="186">
        <f>D116</f>
        <v>18</v>
      </c>
      <c r="C262" s="5" t="s">
        <v>53</v>
      </c>
      <c r="D262" s="272"/>
      <c r="E262" s="242"/>
      <c r="F262" s="242"/>
      <c r="G262" s="242"/>
      <c r="H262" s="57"/>
      <c r="I262" s="242"/>
      <c r="J262" s="244"/>
      <c r="K262" s="252"/>
      <c r="L262" s="240"/>
      <c r="M262" s="240"/>
      <c r="N262" s="241"/>
      <c r="O262" s="240"/>
      <c r="P262" s="240"/>
      <c r="Q262" s="240"/>
      <c r="R262" s="240"/>
      <c r="S262" s="240"/>
      <c r="T262" s="240"/>
      <c r="U262" s="240"/>
    </row>
    <row r="263" spans="1:21" s="239" customFormat="1" x14ac:dyDescent="0.2">
      <c r="A263" s="169"/>
      <c r="B263" s="33"/>
      <c r="C263" s="245"/>
      <c r="D263" s="273"/>
      <c r="E263" s="246"/>
      <c r="F263" s="246"/>
      <c r="G263" s="246"/>
      <c r="H263" s="56"/>
      <c r="I263" s="246"/>
      <c r="J263" s="248"/>
      <c r="K263" s="252"/>
      <c r="L263" s="240"/>
      <c r="M263" s="240"/>
      <c r="N263" s="241"/>
      <c r="O263" s="240"/>
      <c r="P263" s="240"/>
      <c r="Q263" s="240"/>
      <c r="R263" s="240"/>
      <c r="S263" s="240"/>
      <c r="T263" s="240"/>
      <c r="U263" s="240"/>
    </row>
    <row r="264" spans="1:21" s="239" customFormat="1" ht="15.75" x14ac:dyDescent="0.25">
      <c r="A264" s="32">
        <f xml:space="preserve"> D122</f>
        <v>787</v>
      </c>
      <c r="B264" s="33" t="s">
        <v>3</v>
      </c>
      <c r="C264" s="245" t="s">
        <v>2</v>
      </c>
      <c r="D264" s="269">
        <f>D72</f>
        <v>134</v>
      </c>
      <c r="E264" s="245" t="s">
        <v>95</v>
      </c>
      <c r="F264" s="246"/>
      <c r="G264" s="246"/>
      <c r="H264" s="56"/>
      <c r="I264" s="246"/>
      <c r="J264" s="248"/>
      <c r="K264" s="252"/>
      <c r="L264" s="240"/>
      <c r="M264" s="240"/>
      <c r="N264" s="241"/>
      <c r="O264" s="240"/>
      <c r="P264" s="240"/>
      <c r="Q264" s="240"/>
      <c r="R264" s="240"/>
      <c r="S264" s="240"/>
      <c r="T264" s="240"/>
      <c r="U264" s="240"/>
    </row>
    <row r="265" spans="1:21" s="239" customFormat="1" x14ac:dyDescent="0.2">
      <c r="A265" s="31">
        <f>D116</f>
        <v>18</v>
      </c>
      <c r="B265" s="161" t="s">
        <v>3</v>
      </c>
      <c r="C265" s="249" t="s">
        <v>2</v>
      </c>
      <c r="D265" s="270" t="s">
        <v>0</v>
      </c>
      <c r="E265" s="249" t="s">
        <v>95</v>
      </c>
      <c r="F265" s="250"/>
      <c r="G265" s="6" t="s">
        <v>4</v>
      </c>
      <c r="H265" s="100">
        <f>A265*D264/A264</f>
        <v>3.0648030495552732</v>
      </c>
      <c r="I265" s="249" t="s">
        <v>95</v>
      </c>
      <c r="J265" s="251"/>
      <c r="K265" s="252"/>
      <c r="L265" s="240">
        <v>3</v>
      </c>
      <c r="M265" s="240"/>
      <c r="N265" s="241"/>
      <c r="O265" s="240"/>
      <c r="P265" s="240"/>
      <c r="Q265" s="240"/>
      <c r="R265" s="240"/>
      <c r="S265" s="240"/>
      <c r="T265" s="240"/>
      <c r="U265" s="240"/>
    </row>
    <row r="266" spans="1:21" s="239" customFormat="1" x14ac:dyDescent="0.2">
      <c r="A266" s="32"/>
      <c r="B266" s="32"/>
      <c r="C266" s="238"/>
      <c r="D266" s="271"/>
      <c r="H266" s="56"/>
      <c r="J266" s="240"/>
      <c r="K266" s="252"/>
      <c r="L266" s="240"/>
      <c r="M266" s="240"/>
      <c r="N266" s="241"/>
      <c r="O266" s="240"/>
      <c r="P266" s="240"/>
      <c r="Q266" s="240"/>
      <c r="R266" s="240"/>
      <c r="S266" s="240"/>
      <c r="T266" s="240"/>
      <c r="U266" s="240"/>
    </row>
    <row r="267" spans="1:21" s="239" customFormat="1" x14ac:dyDescent="0.2">
      <c r="A267" s="32"/>
      <c r="B267" s="32"/>
      <c r="C267" s="10"/>
      <c r="D267" s="271"/>
      <c r="E267"/>
      <c r="F267"/>
      <c r="G267"/>
      <c r="H267" s="56"/>
      <c r="I267" s="48"/>
      <c r="J267" s="183"/>
      <c r="K267" s="252"/>
      <c r="L267" s="240"/>
      <c r="M267" s="240"/>
      <c r="N267" s="241"/>
      <c r="O267" s="240"/>
      <c r="P267" s="240"/>
      <c r="Q267" s="240"/>
      <c r="R267" s="240"/>
      <c r="S267" s="240"/>
      <c r="T267" s="240"/>
      <c r="U267" s="240"/>
    </row>
    <row r="268" spans="1:21" s="239" customFormat="1" x14ac:dyDescent="0.2">
      <c r="A268" s="32"/>
      <c r="B268" s="32"/>
      <c r="C268" s="10"/>
      <c r="D268" s="271"/>
      <c r="E268"/>
      <c r="F268"/>
      <c r="G268"/>
      <c r="H268" s="56"/>
      <c r="I268"/>
      <c r="J268" s="47"/>
      <c r="K268" s="252"/>
      <c r="L268" s="240"/>
      <c r="M268" s="240"/>
      <c r="N268" s="241"/>
      <c r="O268" s="240"/>
      <c r="P268" s="240"/>
      <c r="Q268" s="240"/>
      <c r="R268" s="240"/>
      <c r="S268" s="240"/>
      <c r="T268" s="240"/>
      <c r="U268" s="240"/>
    </row>
    <row r="269" spans="1:21" s="239" customFormat="1" x14ac:dyDescent="0.2">
      <c r="A269" s="172" t="s">
        <v>177</v>
      </c>
      <c r="B269" s="186">
        <f>D117</f>
        <v>11</v>
      </c>
      <c r="C269" s="5" t="s">
        <v>53</v>
      </c>
      <c r="D269" s="272"/>
      <c r="E269" s="242"/>
      <c r="F269" s="45"/>
      <c r="G269" s="46"/>
      <c r="H269" s="57"/>
      <c r="I269" s="46"/>
      <c r="J269" s="52"/>
      <c r="K269" s="240"/>
      <c r="L269" s="240"/>
      <c r="M269" s="240"/>
      <c r="N269" s="241"/>
      <c r="O269" s="240"/>
      <c r="P269" s="240"/>
      <c r="Q269" s="240"/>
      <c r="R269" s="240"/>
      <c r="S269" s="240"/>
      <c r="T269" s="240"/>
      <c r="U269" s="240"/>
    </row>
    <row r="270" spans="1:21" s="239" customFormat="1" x14ac:dyDescent="0.2">
      <c r="A270" s="169"/>
      <c r="B270" s="33"/>
      <c r="C270" s="49"/>
      <c r="D270" s="273"/>
      <c r="E270" s="48"/>
      <c r="F270" s="48"/>
      <c r="G270" s="48"/>
      <c r="H270" s="56"/>
      <c r="I270" s="48"/>
      <c r="J270" s="53"/>
      <c r="K270" s="252"/>
      <c r="L270" s="240"/>
      <c r="M270" s="240"/>
      <c r="N270" s="241"/>
      <c r="O270" s="240"/>
      <c r="P270" s="240"/>
      <c r="Q270" s="240"/>
      <c r="R270" s="240"/>
      <c r="S270" s="240"/>
      <c r="T270" s="240"/>
      <c r="U270" s="240"/>
    </row>
    <row r="271" spans="1:21" s="239" customFormat="1" ht="15.75" x14ac:dyDescent="0.25">
      <c r="A271" s="32">
        <f xml:space="preserve"> D122</f>
        <v>787</v>
      </c>
      <c r="B271" s="33" t="s">
        <v>3</v>
      </c>
      <c r="C271" s="49" t="s">
        <v>2</v>
      </c>
      <c r="D271" s="269">
        <f>D72</f>
        <v>134</v>
      </c>
      <c r="E271" s="245" t="s">
        <v>95</v>
      </c>
      <c r="F271" s="48"/>
      <c r="G271" s="48"/>
      <c r="H271" s="56"/>
      <c r="I271" s="48"/>
      <c r="J271" s="53"/>
      <c r="K271" s="240"/>
      <c r="L271" s="240"/>
      <c r="M271" s="240"/>
      <c r="N271" s="241"/>
      <c r="O271" s="240"/>
      <c r="P271" s="240"/>
      <c r="Q271" s="240"/>
      <c r="R271" s="240"/>
      <c r="S271" s="240"/>
      <c r="T271" s="240"/>
      <c r="U271" s="240"/>
    </row>
    <row r="272" spans="1:21" s="239" customFormat="1" x14ac:dyDescent="0.2">
      <c r="A272" s="31">
        <f>D117</f>
        <v>11</v>
      </c>
      <c r="B272" s="161" t="s">
        <v>3</v>
      </c>
      <c r="C272" s="51" t="s">
        <v>2</v>
      </c>
      <c r="D272" s="270" t="s">
        <v>0</v>
      </c>
      <c r="E272" s="249" t="s">
        <v>95</v>
      </c>
      <c r="F272" s="50"/>
      <c r="G272" s="6" t="s">
        <v>4</v>
      </c>
      <c r="H272" s="55">
        <f>A272*D271/A271</f>
        <v>1.8729351969504446</v>
      </c>
      <c r="I272" s="249" t="s">
        <v>95</v>
      </c>
      <c r="J272" s="54"/>
      <c r="K272" s="240"/>
      <c r="L272" s="240">
        <v>2</v>
      </c>
      <c r="M272" s="240"/>
      <c r="N272" s="241"/>
      <c r="O272" s="240"/>
      <c r="P272" s="240"/>
      <c r="Q272" s="240"/>
      <c r="R272" s="240"/>
      <c r="S272" s="240"/>
      <c r="T272" s="240"/>
      <c r="U272" s="240"/>
    </row>
    <row r="273" spans="1:21" s="239" customFormat="1" x14ac:dyDescent="0.2">
      <c r="A273" s="32"/>
      <c r="B273" s="32"/>
      <c r="C273" s="238"/>
      <c r="D273" s="271"/>
      <c r="J273" s="240"/>
      <c r="K273" s="240"/>
      <c r="L273" s="240"/>
      <c r="M273" s="240"/>
      <c r="N273" s="241"/>
      <c r="O273" s="240"/>
      <c r="P273" s="240"/>
      <c r="Q273" s="240"/>
      <c r="R273" s="240"/>
      <c r="S273" s="240"/>
      <c r="T273" s="240"/>
      <c r="U273" s="240"/>
    </row>
    <row r="274" spans="1:21" s="239" customFormat="1" x14ac:dyDescent="0.2">
      <c r="A274" s="32"/>
      <c r="B274" s="32"/>
      <c r="C274" s="238"/>
      <c r="D274" s="271"/>
      <c r="J274" s="240"/>
      <c r="K274" s="252"/>
      <c r="L274" s="240"/>
      <c r="M274" s="240"/>
      <c r="N274" s="241"/>
      <c r="O274" s="240"/>
      <c r="P274" s="240"/>
      <c r="Q274" s="240"/>
      <c r="R274" s="240"/>
      <c r="S274" s="240"/>
      <c r="T274" s="240"/>
      <c r="U274" s="240"/>
    </row>
    <row r="275" spans="1:21" s="239" customFormat="1" x14ac:dyDescent="0.2">
      <c r="A275" s="172" t="s">
        <v>178</v>
      </c>
      <c r="B275" s="186">
        <f>D118</f>
        <v>12</v>
      </c>
      <c r="C275" s="5" t="s">
        <v>53</v>
      </c>
      <c r="D275" s="272"/>
      <c r="E275" s="242"/>
      <c r="F275" s="45"/>
      <c r="G275" s="46"/>
      <c r="H275" s="57"/>
      <c r="I275" s="46"/>
      <c r="J275" s="52"/>
      <c r="K275" s="252"/>
      <c r="L275" s="240"/>
      <c r="M275" s="240"/>
      <c r="N275" s="241"/>
      <c r="O275" s="240"/>
      <c r="P275" s="240"/>
      <c r="Q275" s="240"/>
      <c r="R275" s="240"/>
      <c r="S275" s="240"/>
      <c r="T275" s="240"/>
      <c r="U275" s="240"/>
    </row>
    <row r="276" spans="1:21" s="239" customFormat="1" x14ac:dyDescent="0.2">
      <c r="A276" s="169"/>
      <c r="B276" s="33"/>
      <c r="C276" s="49"/>
      <c r="D276" s="273"/>
      <c r="E276" s="48"/>
      <c r="F276" s="48"/>
      <c r="G276" s="48"/>
      <c r="H276" s="56"/>
      <c r="I276" s="48"/>
      <c r="J276" s="53"/>
      <c r="K276" s="252"/>
      <c r="L276" s="240"/>
      <c r="M276" s="240"/>
      <c r="N276" s="241"/>
      <c r="O276" s="240"/>
      <c r="P276" s="240"/>
      <c r="Q276" s="240"/>
      <c r="R276" s="240"/>
      <c r="S276" s="240"/>
      <c r="T276" s="240"/>
      <c r="U276" s="240"/>
    </row>
    <row r="277" spans="1:21" s="239" customFormat="1" ht="15.75" x14ac:dyDescent="0.25">
      <c r="A277" s="32">
        <f xml:space="preserve"> D122</f>
        <v>787</v>
      </c>
      <c r="B277" s="33" t="s">
        <v>3</v>
      </c>
      <c r="C277" s="49" t="s">
        <v>2</v>
      </c>
      <c r="D277" s="269">
        <f>D72</f>
        <v>134</v>
      </c>
      <c r="E277" s="245" t="s">
        <v>95</v>
      </c>
      <c r="F277" s="48"/>
      <c r="G277" s="48"/>
      <c r="H277" s="56"/>
      <c r="I277" s="48"/>
      <c r="J277" s="53"/>
      <c r="K277" s="252"/>
      <c r="L277" s="240"/>
      <c r="M277" s="240"/>
      <c r="N277" s="241"/>
      <c r="O277" s="240"/>
      <c r="P277" s="240"/>
      <c r="Q277" s="240"/>
      <c r="R277" s="240"/>
      <c r="S277" s="240"/>
      <c r="T277" s="240"/>
      <c r="U277" s="240"/>
    </row>
    <row r="278" spans="1:21" s="239" customFormat="1" x14ac:dyDescent="0.2">
      <c r="A278" s="31">
        <f>D118</f>
        <v>12</v>
      </c>
      <c r="B278" s="161" t="s">
        <v>3</v>
      </c>
      <c r="C278" s="51" t="s">
        <v>2</v>
      </c>
      <c r="D278" s="270" t="s">
        <v>0</v>
      </c>
      <c r="E278" s="249" t="s">
        <v>95</v>
      </c>
      <c r="F278" s="50"/>
      <c r="G278" s="6" t="s">
        <v>4</v>
      </c>
      <c r="H278" s="55">
        <f>A278*D277/A277</f>
        <v>2.0432020330368488</v>
      </c>
      <c r="I278" s="249" t="s">
        <v>95</v>
      </c>
      <c r="J278" s="54"/>
      <c r="K278" s="252"/>
      <c r="L278" s="240">
        <v>2</v>
      </c>
      <c r="M278" s="240"/>
      <c r="N278" s="241"/>
      <c r="O278" s="240"/>
      <c r="P278" s="240"/>
      <c r="Q278" s="240"/>
      <c r="R278" s="240"/>
      <c r="S278" s="240"/>
      <c r="T278" s="240"/>
      <c r="U278" s="240"/>
    </row>
    <row r="279" spans="1:21" s="239" customFormat="1" x14ac:dyDescent="0.2">
      <c r="A279" s="32"/>
      <c r="B279" s="32"/>
      <c r="C279" s="238"/>
      <c r="D279" s="271"/>
      <c r="J279" s="240"/>
      <c r="K279" s="240"/>
      <c r="L279" s="240"/>
      <c r="M279" s="240"/>
      <c r="N279" s="241"/>
      <c r="O279" s="240"/>
      <c r="P279" s="240"/>
      <c r="Q279" s="240"/>
      <c r="R279" s="240"/>
      <c r="S279" s="240"/>
      <c r="T279" s="240"/>
      <c r="U279" s="240"/>
    </row>
    <row r="280" spans="1:21" s="239" customFormat="1" x14ac:dyDescent="0.2">
      <c r="A280" s="32"/>
      <c r="B280" s="32"/>
      <c r="C280" s="238"/>
      <c r="D280" s="271"/>
      <c r="J280" s="240"/>
      <c r="K280" s="240"/>
      <c r="L280" s="240"/>
      <c r="M280" s="240"/>
      <c r="N280" s="241"/>
      <c r="O280" s="240"/>
      <c r="P280" s="240"/>
      <c r="Q280" s="240"/>
      <c r="R280" s="240"/>
      <c r="S280" s="240"/>
      <c r="T280" s="240"/>
      <c r="U280" s="240"/>
    </row>
    <row r="281" spans="1:21" s="239" customFormat="1" x14ac:dyDescent="0.2">
      <c r="A281" s="172" t="s">
        <v>179</v>
      </c>
      <c r="B281" s="186">
        <f>D119</f>
        <v>27</v>
      </c>
      <c r="C281" s="5" t="s">
        <v>53</v>
      </c>
      <c r="D281" s="272"/>
      <c r="E281" s="242"/>
      <c r="F281" s="45"/>
      <c r="G281" s="46"/>
      <c r="H281" s="57"/>
      <c r="I281" s="46"/>
      <c r="J281" s="52"/>
      <c r="K281" s="240"/>
      <c r="L281" s="240"/>
      <c r="M281" s="240"/>
      <c r="N281" s="241"/>
      <c r="O281" s="240"/>
      <c r="P281" s="240"/>
      <c r="Q281" s="240"/>
      <c r="R281" s="240"/>
      <c r="S281" s="240"/>
      <c r="T281" s="240"/>
      <c r="U281" s="240"/>
    </row>
    <row r="282" spans="1:21" s="239" customFormat="1" x14ac:dyDescent="0.2">
      <c r="A282" s="169"/>
      <c r="B282" s="33"/>
      <c r="C282" s="49"/>
      <c r="D282" s="273"/>
      <c r="E282" s="48"/>
      <c r="F282" s="48"/>
      <c r="G282" s="48"/>
      <c r="H282" s="56"/>
      <c r="I282" s="48"/>
      <c r="J282" s="53"/>
      <c r="K282" s="240"/>
      <c r="L282" s="240"/>
      <c r="M282" s="240"/>
      <c r="N282" s="241"/>
      <c r="O282" s="240"/>
      <c r="P282" s="240"/>
      <c r="Q282" s="240"/>
      <c r="R282" s="240"/>
      <c r="S282" s="240"/>
      <c r="T282" s="240"/>
      <c r="U282" s="240"/>
    </row>
    <row r="283" spans="1:21" s="239" customFormat="1" ht="15.75" x14ac:dyDescent="0.25">
      <c r="A283" s="32">
        <f xml:space="preserve"> D122</f>
        <v>787</v>
      </c>
      <c r="B283" s="33" t="s">
        <v>3</v>
      </c>
      <c r="C283" s="49" t="s">
        <v>2</v>
      </c>
      <c r="D283" s="269">
        <f>D72</f>
        <v>134</v>
      </c>
      <c r="E283" s="245" t="s">
        <v>95</v>
      </c>
      <c r="F283" s="48"/>
      <c r="G283" s="48"/>
      <c r="H283" s="56"/>
      <c r="I283" s="48"/>
      <c r="J283" s="53"/>
      <c r="K283" s="240"/>
      <c r="L283" s="240"/>
      <c r="M283" s="240"/>
      <c r="N283" s="241"/>
      <c r="O283" s="240"/>
      <c r="P283" s="240"/>
      <c r="Q283" s="240"/>
      <c r="R283" s="240"/>
      <c r="S283" s="240"/>
      <c r="T283" s="240"/>
      <c r="U283" s="240"/>
    </row>
    <row r="284" spans="1:21" s="239" customFormat="1" x14ac:dyDescent="0.2">
      <c r="A284" s="31">
        <f>D119</f>
        <v>27</v>
      </c>
      <c r="B284" s="161" t="s">
        <v>3</v>
      </c>
      <c r="C284" s="51" t="s">
        <v>2</v>
      </c>
      <c r="D284" s="270" t="s">
        <v>0</v>
      </c>
      <c r="E284" s="249" t="s">
        <v>95</v>
      </c>
      <c r="F284" s="50"/>
      <c r="G284" s="6" t="s">
        <v>4</v>
      </c>
      <c r="H284" s="100">
        <f>A284*D283/A283</f>
        <v>4.5972045743329097</v>
      </c>
      <c r="I284" s="249" t="s">
        <v>95</v>
      </c>
      <c r="J284" s="54"/>
      <c r="K284" s="240"/>
      <c r="L284" s="240">
        <v>5</v>
      </c>
      <c r="M284" s="240"/>
      <c r="N284" s="241"/>
      <c r="O284" s="240"/>
      <c r="P284" s="240"/>
      <c r="Q284" s="240"/>
      <c r="R284" s="240"/>
      <c r="S284" s="240"/>
      <c r="T284" s="240"/>
      <c r="U284" s="240"/>
    </row>
    <row r="285" spans="1:21" s="239" customFormat="1" x14ac:dyDescent="0.2">
      <c r="A285" s="32"/>
      <c r="B285" s="32"/>
      <c r="C285" s="238"/>
      <c r="D285" s="271"/>
      <c r="J285" s="240"/>
      <c r="K285" s="240"/>
      <c r="L285" s="240"/>
      <c r="M285" s="240"/>
      <c r="N285" s="241"/>
      <c r="O285" s="240"/>
      <c r="P285" s="240"/>
      <c r="Q285" s="240"/>
      <c r="R285" s="240"/>
      <c r="S285" s="240"/>
      <c r="T285" s="240"/>
      <c r="U285" s="240"/>
    </row>
    <row r="286" spans="1:21" s="239" customFormat="1" x14ac:dyDescent="0.2">
      <c r="A286" s="32"/>
      <c r="B286" s="32"/>
      <c r="C286" s="238"/>
      <c r="D286" s="271"/>
      <c r="J286" s="240"/>
      <c r="K286" s="240"/>
      <c r="L286" s="240"/>
      <c r="M286" s="240"/>
      <c r="N286" s="241"/>
      <c r="O286" s="240"/>
      <c r="P286" s="240"/>
      <c r="Q286" s="240"/>
      <c r="R286" s="240"/>
      <c r="S286" s="240"/>
      <c r="T286" s="240"/>
      <c r="U286" s="240"/>
    </row>
    <row r="287" spans="1:21" s="239" customFormat="1" x14ac:dyDescent="0.2">
      <c r="A287" s="172" t="s">
        <v>180</v>
      </c>
      <c r="B287" s="186">
        <f>D120</f>
        <v>13</v>
      </c>
      <c r="C287" s="5" t="s">
        <v>53</v>
      </c>
      <c r="D287" s="272"/>
      <c r="E287" s="242"/>
      <c r="F287" s="45"/>
      <c r="G287" s="46"/>
      <c r="H287" s="57"/>
      <c r="I287" s="46"/>
      <c r="J287" s="52"/>
      <c r="K287" s="240"/>
      <c r="L287" s="240"/>
      <c r="M287" s="240"/>
      <c r="N287" s="241"/>
      <c r="O287" s="240"/>
      <c r="P287" s="240"/>
      <c r="Q287" s="240"/>
      <c r="R287" s="240"/>
      <c r="S287" s="240"/>
      <c r="T287" s="240"/>
      <c r="U287" s="240"/>
    </row>
    <row r="288" spans="1:21" s="239" customFormat="1" x14ac:dyDescent="0.2">
      <c r="A288" s="169"/>
      <c r="B288" s="33"/>
      <c r="C288" s="49"/>
      <c r="D288" s="273"/>
      <c r="E288" s="48"/>
      <c r="F288" s="48"/>
      <c r="G288" s="48"/>
      <c r="H288" s="56"/>
      <c r="I288" s="48"/>
      <c r="J288" s="53"/>
      <c r="K288" s="240"/>
      <c r="L288" s="240"/>
      <c r="M288" s="240"/>
      <c r="N288" s="241"/>
      <c r="O288" s="240"/>
      <c r="P288" s="240"/>
      <c r="Q288" s="240"/>
      <c r="R288" s="240"/>
      <c r="S288" s="240"/>
      <c r="T288" s="240"/>
      <c r="U288" s="240"/>
    </row>
    <row r="289" spans="1:21" s="239" customFormat="1" ht="15.75" x14ac:dyDescent="0.25">
      <c r="A289" s="32">
        <f xml:space="preserve"> D122</f>
        <v>787</v>
      </c>
      <c r="B289" s="33" t="s">
        <v>3</v>
      </c>
      <c r="C289" s="49" t="s">
        <v>2</v>
      </c>
      <c r="D289" s="269">
        <f>D72</f>
        <v>134</v>
      </c>
      <c r="E289" s="245" t="s">
        <v>95</v>
      </c>
      <c r="F289" s="48"/>
      <c r="G289" s="48"/>
      <c r="H289" s="56"/>
      <c r="I289" s="48"/>
      <c r="J289" s="53"/>
      <c r="K289" s="240"/>
      <c r="L289" s="240"/>
      <c r="M289" s="240"/>
      <c r="N289" s="241"/>
      <c r="O289" s="240"/>
      <c r="P289" s="240"/>
      <c r="Q289" s="240"/>
      <c r="R289" s="240"/>
      <c r="S289" s="240"/>
      <c r="T289" s="240"/>
      <c r="U289" s="240"/>
    </row>
    <row r="290" spans="1:21" s="239" customFormat="1" x14ac:dyDescent="0.2">
      <c r="A290" s="31">
        <f>D120</f>
        <v>13</v>
      </c>
      <c r="B290" s="161" t="s">
        <v>3</v>
      </c>
      <c r="C290" s="51" t="s">
        <v>2</v>
      </c>
      <c r="D290" s="270" t="s">
        <v>0</v>
      </c>
      <c r="E290" s="249" t="s">
        <v>95</v>
      </c>
      <c r="F290" s="50"/>
      <c r="G290" s="6" t="s">
        <v>4</v>
      </c>
      <c r="H290" s="55">
        <f>A290*D289/A289</f>
        <v>2.2134688691232527</v>
      </c>
      <c r="I290" s="249" t="s">
        <v>95</v>
      </c>
      <c r="J290" s="54"/>
      <c r="K290" s="240"/>
      <c r="L290" s="240">
        <v>2</v>
      </c>
      <c r="M290" s="240"/>
      <c r="N290" s="241"/>
      <c r="O290" s="240"/>
      <c r="P290" s="240"/>
      <c r="Q290" s="240"/>
      <c r="R290" s="240"/>
      <c r="S290" s="240"/>
      <c r="T290" s="240"/>
      <c r="U290" s="240"/>
    </row>
    <row r="291" spans="1:21" s="239" customFormat="1" x14ac:dyDescent="0.2">
      <c r="A291" s="32"/>
      <c r="B291" s="32"/>
      <c r="C291" s="238"/>
      <c r="D291" s="32"/>
      <c r="J291" s="240"/>
      <c r="K291" s="240"/>
      <c r="L291" s="240"/>
      <c r="M291" s="240"/>
      <c r="N291" s="241"/>
      <c r="O291" s="240"/>
      <c r="P291" s="240"/>
      <c r="Q291" s="240"/>
      <c r="R291" s="240"/>
      <c r="S291" s="240"/>
      <c r="T291" s="240"/>
      <c r="U291" s="240"/>
    </row>
    <row r="292" spans="1:21" s="239" customFormat="1" x14ac:dyDescent="0.2">
      <c r="A292" s="32"/>
      <c r="B292" s="32"/>
      <c r="C292" s="238"/>
      <c r="D292" s="32"/>
      <c r="J292" s="240"/>
      <c r="K292" s="240"/>
      <c r="L292" s="240">
        <f>SUM(L144:L290)</f>
        <v>134</v>
      </c>
      <c r="M292" s="240"/>
      <c r="N292" s="241"/>
      <c r="O292" s="240"/>
      <c r="P292" s="240"/>
      <c r="Q292" s="240"/>
      <c r="R292" s="240"/>
      <c r="S292" s="240"/>
      <c r="T292" s="240"/>
      <c r="U292" s="240"/>
    </row>
    <row r="293" spans="1:21" s="239" customFormat="1" x14ac:dyDescent="0.2">
      <c r="A293" s="32"/>
      <c r="B293" s="32"/>
      <c r="C293" s="238"/>
      <c r="D293" s="32"/>
      <c r="J293" s="240"/>
      <c r="K293" s="240"/>
      <c r="L293" s="240"/>
      <c r="M293" s="240"/>
      <c r="N293" s="241"/>
      <c r="O293" s="240"/>
      <c r="P293" s="240"/>
      <c r="Q293" s="240"/>
      <c r="R293" s="240"/>
      <c r="S293" s="240"/>
      <c r="T293" s="240"/>
      <c r="U293" s="240"/>
    </row>
    <row r="294" spans="1:21" s="239" customFormat="1" x14ac:dyDescent="0.2">
      <c r="A294" s="32"/>
      <c r="B294" s="32"/>
      <c r="C294" s="238"/>
      <c r="D294" s="32"/>
      <c r="J294" s="240"/>
      <c r="K294" s="240"/>
      <c r="L294" s="240"/>
      <c r="M294" s="240"/>
      <c r="N294" s="241"/>
      <c r="O294" s="240"/>
      <c r="P294" s="240"/>
      <c r="Q294" s="240"/>
      <c r="R294" s="240"/>
      <c r="S294" s="240"/>
      <c r="T294" s="240"/>
      <c r="U294" s="240"/>
    </row>
    <row r="295" spans="1:21" s="239" customFormat="1" x14ac:dyDescent="0.2">
      <c r="A295" s="32"/>
      <c r="B295" s="32"/>
      <c r="C295" s="238"/>
      <c r="D295" s="32"/>
      <c r="J295" s="240"/>
      <c r="K295" s="240"/>
      <c r="L295" s="240"/>
      <c r="M295" s="240"/>
      <c r="N295" s="241"/>
      <c r="O295" s="240"/>
      <c r="P295" s="240"/>
      <c r="Q295" s="240"/>
      <c r="R295" s="240"/>
      <c r="S295" s="240"/>
      <c r="T295" s="240"/>
      <c r="U295" s="240"/>
    </row>
    <row r="296" spans="1:21" s="239" customFormat="1" x14ac:dyDescent="0.2">
      <c r="A296" s="32"/>
      <c r="B296" s="32"/>
      <c r="C296" s="238"/>
      <c r="D296" s="32"/>
      <c r="J296" s="240"/>
      <c r="K296" s="240"/>
      <c r="L296" s="240"/>
      <c r="M296" s="240"/>
      <c r="N296" s="241"/>
      <c r="O296" s="240"/>
      <c r="P296" s="240"/>
      <c r="Q296" s="240"/>
      <c r="R296" s="240"/>
      <c r="S296" s="240"/>
      <c r="T296" s="240"/>
      <c r="U296" s="240"/>
    </row>
    <row r="297" spans="1:21" s="239" customFormat="1" x14ac:dyDescent="0.2">
      <c r="A297" s="32"/>
      <c r="B297" s="32"/>
      <c r="C297" s="238"/>
      <c r="D297" s="32"/>
      <c r="J297" s="240"/>
      <c r="K297" s="240"/>
      <c r="L297" s="240"/>
      <c r="M297" s="240"/>
      <c r="N297" s="241"/>
      <c r="O297" s="240"/>
      <c r="P297" s="240"/>
      <c r="Q297" s="240"/>
      <c r="R297" s="240"/>
      <c r="S297" s="240"/>
      <c r="T297" s="240"/>
      <c r="U297" s="240"/>
    </row>
    <row r="298" spans="1:21" s="239" customFormat="1" x14ac:dyDescent="0.2">
      <c r="A298" s="32"/>
      <c r="B298" s="32"/>
      <c r="C298" s="238"/>
      <c r="D298" s="32"/>
      <c r="J298" s="240"/>
      <c r="K298" s="240"/>
      <c r="L298" s="240"/>
      <c r="M298" s="240"/>
      <c r="N298" s="241"/>
      <c r="O298" s="240"/>
      <c r="P298" s="240"/>
      <c r="Q298" s="240"/>
      <c r="R298" s="240"/>
      <c r="S298" s="240"/>
      <c r="T298" s="240"/>
      <c r="U298" s="240"/>
    </row>
    <row r="299" spans="1:21" s="239" customFormat="1" x14ac:dyDescent="0.2">
      <c r="A299" s="32"/>
      <c r="B299" s="32"/>
      <c r="C299" s="238"/>
      <c r="D299" s="32"/>
      <c r="J299" s="240"/>
      <c r="K299" s="240"/>
      <c r="L299" s="240"/>
      <c r="M299" s="240"/>
      <c r="N299" s="241"/>
      <c r="O299" s="240"/>
      <c r="P299" s="240"/>
      <c r="Q299" s="240"/>
      <c r="R299" s="240"/>
      <c r="S299" s="240"/>
      <c r="T299" s="240"/>
      <c r="U299" s="240"/>
    </row>
    <row r="300" spans="1:21" s="239" customFormat="1" x14ac:dyDescent="0.2">
      <c r="A300" s="32"/>
      <c r="B300" s="32"/>
      <c r="C300" s="238"/>
      <c r="D300" s="32"/>
      <c r="J300" s="240"/>
      <c r="K300" s="240"/>
      <c r="L300" s="240"/>
      <c r="M300" s="240"/>
      <c r="N300" s="241"/>
      <c r="O300" s="240"/>
      <c r="P300" s="240"/>
      <c r="Q300" s="240"/>
      <c r="R300" s="240"/>
      <c r="S300" s="240"/>
      <c r="T300" s="240"/>
      <c r="U300" s="240"/>
    </row>
    <row r="301" spans="1:21" s="239" customFormat="1" x14ac:dyDescent="0.2">
      <c r="A301" s="32"/>
      <c r="B301" s="32"/>
      <c r="C301" s="238"/>
      <c r="D301" s="32"/>
      <c r="J301" s="240"/>
      <c r="K301" s="240"/>
      <c r="L301" s="240"/>
      <c r="M301" s="240"/>
      <c r="N301" s="241"/>
      <c r="O301" s="240"/>
      <c r="P301" s="240"/>
      <c r="Q301" s="240"/>
      <c r="R301" s="240"/>
      <c r="S301" s="240"/>
      <c r="T301" s="240"/>
      <c r="U301" s="240"/>
    </row>
    <row r="302" spans="1:21" s="239" customFormat="1" x14ac:dyDescent="0.2">
      <c r="A302" s="32"/>
      <c r="B302" s="32"/>
      <c r="C302" s="238"/>
      <c r="D302" s="32"/>
      <c r="J302" s="240"/>
      <c r="K302" s="240"/>
      <c r="L302" s="240"/>
      <c r="M302" s="240"/>
      <c r="N302" s="241"/>
      <c r="O302" s="240"/>
      <c r="P302" s="240"/>
      <c r="Q302" s="240"/>
      <c r="R302" s="240"/>
      <c r="S302" s="240"/>
      <c r="T302" s="240"/>
      <c r="U302" s="240"/>
    </row>
    <row r="303" spans="1:21" s="239" customFormat="1" x14ac:dyDescent="0.2">
      <c r="A303" s="32"/>
      <c r="B303" s="32"/>
      <c r="C303" s="238"/>
      <c r="D303" s="32"/>
      <c r="J303" s="240"/>
      <c r="K303" s="240"/>
      <c r="L303" s="240"/>
      <c r="M303" s="240"/>
      <c r="N303" s="241"/>
      <c r="O303" s="240"/>
      <c r="P303" s="240"/>
      <c r="Q303" s="240"/>
      <c r="R303" s="240"/>
      <c r="S303" s="240"/>
      <c r="T303" s="240"/>
      <c r="U303" s="240"/>
    </row>
    <row r="304" spans="1:21" s="239" customFormat="1" x14ac:dyDescent="0.2">
      <c r="A304" s="32"/>
      <c r="B304" s="32"/>
      <c r="C304" s="238"/>
      <c r="D304" s="32"/>
      <c r="J304" s="240"/>
      <c r="K304" s="240"/>
      <c r="L304" s="240"/>
      <c r="M304" s="240"/>
      <c r="N304" s="241"/>
      <c r="O304" s="240"/>
      <c r="P304" s="240"/>
      <c r="Q304" s="240"/>
      <c r="R304" s="240"/>
      <c r="S304" s="240"/>
      <c r="T304" s="240"/>
      <c r="U304" s="240"/>
    </row>
    <row r="305" spans="1:21" s="239" customFormat="1" x14ac:dyDescent="0.2">
      <c r="A305" s="32"/>
      <c r="B305" s="32"/>
      <c r="C305" s="238"/>
      <c r="D305" s="32"/>
      <c r="J305" s="240"/>
      <c r="K305" s="240"/>
      <c r="L305" s="240"/>
      <c r="M305" s="240"/>
      <c r="N305" s="241"/>
      <c r="O305" s="240"/>
      <c r="P305" s="240"/>
      <c r="Q305" s="240"/>
      <c r="R305" s="240"/>
      <c r="S305" s="240"/>
      <c r="T305" s="240"/>
      <c r="U305" s="240"/>
    </row>
    <row r="306" spans="1:21" s="239" customFormat="1" x14ac:dyDescent="0.2">
      <c r="A306" s="32"/>
      <c r="B306" s="32"/>
      <c r="C306" s="238"/>
      <c r="D306" s="32"/>
      <c r="J306" s="240"/>
      <c r="K306" s="240"/>
      <c r="L306" s="240"/>
      <c r="M306" s="240"/>
      <c r="N306" s="241"/>
      <c r="O306" s="240"/>
      <c r="P306" s="240"/>
      <c r="Q306" s="240"/>
      <c r="R306" s="240"/>
      <c r="S306" s="240"/>
      <c r="T306" s="240"/>
      <c r="U306" s="240"/>
    </row>
    <row r="307" spans="1:21" s="239" customFormat="1" x14ac:dyDescent="0.2">
      <c r="A307" s="32"/>
      <c r="B307" s="32"/>
      <c r="C307" s="238"/>
      <c r="D307" s="32"/>
      <c r="J307" s="240"/>
      <c r="K307" s="240"/>
      <c r="L307" s="240"/>
      <c r="M307" s="240"/>
      <c r="N307" s="241"/>
      <c r="O307" s="240"/>
      <c r="P307" s="240"/>
      <c r="Q307" s="240"/>
      <c r="R307" s="240"/>
      <c r="S307" s="240"/>
      <c r="T307" s="240"/>
      <c r="U307" s="240"/>
    </row>
    <row r="308" spans="1:21" s="239" customFormat="1" x14ac:dyDescent="0.2">
      <c r="A308" s="32"/>
      <c r="B308" s="32"/>
      <c r="C308" s="238"/>
      <c r="D308" s="32"/>
      <c r="J308" s="240"/>
      <c r="K308" s="240"/>
      <c r="L308" s="240"/>
      <c r="M308" s="240"/>
      <c r="N308" s="241"/>
      <c r="O308" s="240"/>
      <c r="P308" s="240"/>
      <c r="Q308" s="240"/>
      <c r="R308" s="240"/>
      <c r="S308" s="240"/>
      <c r="T308" s="240"/>
      <c r="U308" s="240"/>
    </row>
    <row r="309" spans="1:21" s="239" customFormat="1" x14ac:dyDescent="0.2">
      <c r="A309" s="32"/>
      <c r="B309" s="32"/>
      <c r="C309" s="238"/>
      <c r="D309" s="32"/>
      <c r="J309" s="240"/>
      <c r="K309" s="240"/>
      <c r="L309" s="240"/>
      <c r="M309" s="240"/>
      <c r="N309" s="241"/>
      <c r="O309" s="240"/>
      <c r="P309" s="240"/>
      <c r="Q309" s="240"/>
      <c r="R309" s="240"/>
      <c r="S309" s="240"/>
      <c r="T309" s="240"/>
      <c r="U309" s="240"/>
    </row>
    <row r="310" spans="1:21" s="239" customFormat="1" x14ac:dyDescent="0.2">
      <c r="A310" s="32"/>
      <c r="B310" s="32"/>
      <c r="C310" s="238"/>
      <c r="D310" s="32"/>
      <c r="J310" s="240"/>
      <c r="K310" s="240"/>
      <c r="L310" s="240"/>
      <c r="M310" s="240"/>
      <c r="N310" s="241"/>
      <c r="O310" s="240"/>
      <c r="P310" s="240"/>
      <c r="Q310" s="240"/>
      <c r="R310" s="240"/>
      <c r="S310" s="240"/>
      <c r="T310" s="240"/>
      <c r="U310" s="240"/>
    </row>
    <row r="311" spans="1:21" s="239" customFormat="1" x14ac:dyDescent="0.2">
      <c r="A311" s="32"/>
      <c r="B311" s="32"/>
      <c r="C311" s="238"/>
      <c r="D311" s="32"/>
      <c r="J311" s="240"/>
      <c r="K311" s="240"/>
      <c r="L311" s="240"/>
      <c r="M311" s="240"/>
      <c r="N311" s="241"/>
      <c r="O311" s="240"/>
      <c r="P311" s="240"/>
      <c r="Q311" s="240"/>
      <c r="R311" s="240"/>
      <c r="S311" s="240"/>
      <c r="T311" s="240"/>
      <c r="U311" s="240"/>
    </row>
    <row r="312" spans="1:21" s="239" customFormat="1" x14ac:dyDescent="0.2">
      <c r="A312" s="32"/>
      <c r="B312" s="32"/>
      <c r="C312" s="238"/>
      <c r="D312" s="32"/>
      <c r="J312" s="240"/>
      <c r="K312" s="240"/>
      <c r="L312" s="240"/>
      <c r="M312" s="240"/>
      <c r="N312" s="241"/>
      <c r="O312" s="240"/>
      <c r="P312" s="240"/>
      <c r="Q312" s="240"/>
      <c r="R312" s="240"/>
      <c r="S312" s="240"/>
      <c r="T312" s="240"/>
      <c r="U312" s="240"/>
    </row>
    <row r="313" spans="1:21" s="239" customFormat="1" x14ac:dyDescent="0.2">
      <c r="A313" s="32"/>
      <c r="B313" s="32"/>
      <c r="C313" s="238"/>
      <c r="D313" s="32"/>
      <c r="J313" s="240"/>
      <c r="K313" s="240"/>
      <c r="L313" s="240"/>
      <c r="M313" s="240"/>
      <c r="N313" s="241"/>
      <c r="O313" s="240"/>
      <c r="P313" s="240"/>
      <c r="Q313" s="240"/>
      <c r="R313" s="240"/>
      <c r="S313" s="240"/>
      <c r="T313" s="240"/>
      <c r="U313" s="240"/>
    </row>
    <row r="314" spans="1:21" s="239" customFormat="1" x14ac:dyDescent="0.2">
      <c r="A314" s="32"/>
      <c r="B314" s="32"/>
      <c r="C314" s="238"/>
      <c r="D314" s="32"/>
      <c r="J314" s="240"/>
      <c r="K314" s="240"/>
      <c r="L314" s="240"/>
      <c r="M314" s="240"/>
      <c r="N314" s="241"/>
      <c r="O314" s="240"/>
      <c r="P314" s="240"/>
      <c r="Q314" s="240"/>
      <c r="R314" s="240"/>
      <c r="S314" s="240"/>
      <c r="T314" s="240"/>
      <c r="U314" s="240"/>
    </row>
    <row r="315" spans="1:21" s="239" customFormat="1" x14ac:dyDescent="0.2">
      <c r="A315" s="32"/>
      <c r="B315" s="32"/>
      <c r="C315" s="238"/>
      <c r="D315" s="32"/>
      <c r="J315" s="240"/>
      <c r="K315" s="240"/>
      <c r="L315" s="240"/>
      <c r="M315" s="240"/>
      <c r="N315" s="241"/>
      <c r="O315" s="240"/>
      <c r="P315" s="240"/>
      <c r="Q315" s="240"/>
      <c r="R315" s="240"/>
      <c r="S315" s="240"/>
      <c r="T315" s="240"/>
      <c r="U315" s="240"/>
    </row>
    <row r="316" spans="1:21" s="239" customFormat="1" x14ac:dyDescent="0.2">
      <c r="A316" s="32"/>
      <c r="B316" s="32"/>
      <c r="C316" s="238"/>
      <c r="D316" s="32"/>
      <c r="J316" s="240"/>
      <c r="K316" s="240"/>
      <c r="L316" s="240"/>
      <c r="M316" s="240"/>
      <c r="N316" s="241"/>
      <c r="O316" s="240"/>
      <c r="P316" s="240"/>
      <c r="Q316" s="240"/>
      <c r="R316" s="240"/>
      <c r="S316" s="240"/>
      <c r="T316" s="240"/>
      <c r="U316" s="240"/>
    </row>
    <row r="317" spans="1:21" s="239" customFormat="1" x14ac:dyDescent="0.2">
      <c r="A317" s="32"/>
      <c r="B317" s="32"/>
      <c r="C317" s="238"/>
      <c r="D317" s="32"/>
      <c r="J317" s="240"/>
      <c r="K317" s="240"/>
      <c r="L317" s="240"/>
      <c r="M317" s="240"/>
      <c r="N317" s="241"/>
      <c r="O317" s="240"/>
      <c r="P317" s="240"/>
      <c r="Q317" s="240"/>
      <c r="R317" s="240"/>
      <c r="S317" s="240"/>
      <c r="T317" s="240"/>
      <c r="U317" s="240"/>
    </row>
    <row r="318" spans="1:21" s="239" customFormat="1" x14ac:dyDescent="0.2">
      <c r="A318" s="32"/>
      <c r="B318" s="32"/>
      <c r="C318" s="238"/>
      <c r="D318" s="32"/>
      <c r="J318" s="240"/>
      <c r="K318" s="240"/>
      <c r="L318" s="240"/>
      <c r="M318" s="240"/>
      <c r="N318" s="241"/>
      <c r="O318" s="240"/>
      <c r="P318" s="240"/>
      <c r="Q318" s="240"/>
      <c r="R318" s="240"/>
      <c r="S318" s="240"/>
      <c r="T318" s="240"/>
      <c r="U318" s="240"/>
    </row>
    <row r="319" spans="1:21" s="239" customFormat="1" x14ac:dyDescent="0.2">
      <c r="A319" s="32"/>
      <c r="B319" s="32"/>
      <c r="C319" s="238"/>
      <c r="D319" s="32"/>
      <c r="J319" s="240"/>
      <c r="K319" s="240"/>
      <c r="L319" s="240"/>
      <c r="M319" s="240"/>
      <c r="N319" s="241"/>
      <c r="O319" s="240"/>
      <c r="P319" s="240"/>
      <c r="Q319" s="240"/>
      <c r="R319" s="240"/>
      <c r="S319" s="240"/>
      <c r="T319" s="240"/>
      <c r="U319" s="240"/>
    </row>
    <row r="320" spans="1:21" s="239" customFormat="1" x14ac:dyDescent="0.2">
      <c r="A320" s="32"/>
      <c r="B320" s="32"/>
      <c r="C320" s="238"/>
      <c r="D320" s="32"/>
      <c r="J320" s="240"/>
      <c r="K320" s="240"/>
      <c r="L320" s="240"/>
      <c r="M320" s="240"/>
      <c r="N320" s="241"/>
      <c r="O320" s="240"/>
      <c r="P320" s="240"/>
      <c r="Q320" s="240"/>
      <c r="R320" s="240"/>
      <c r="S320" s="240"/>
      <c r="T320" s="240"/>
      <c r="U320" s="240"/>
    </row>
    <row r="321" spans="1:21" s="239" customFormat="1" x14ac:dyDescent="0.2">
      <c r="A321" s="32"/>
      <c r="B321" s="32"/>
      <c r="C321" s="238"/>
      <c r="D321" s="32"/>
      <c r="J321" s="240"/>
      <c r="K321" s="240"/>
      <c r="L321" s="240"/>
      <c r="M321" s="240"/>
      <c r="N321" s="241"/>
      <c r="O321" s="240"/>
      <c r="P321" s="240"/>
      <c r="Q321" s="240"/>
      <c r="R321" s="240"/>
      <c r="S321" s="240"/>
      <c r="T321" s="240"/>
      <c r="U321" s="240"/>
    </row>
    <row r="322" spans="1:21" s="239" customFormat="1" x14ac:dyDescent="0.2">
      <c r="A322" s="32"/>
      <c r="B322" s="32"/>
      <c r="C322" s="238"/>
      <c r="D322" s="32"/>
      <c r="J322" s="240"/>
      <c r="K322" s="240"/>
      <c r="L322" s="240"/>
      <c r="M322" s="240"/>
      <c r="N322" s="241"/>
      <c r="O322" s="240"/>
      <c r="P322" s="240"/>
      <c r="Q322" s="240"/>
      <c r="R322" s="240"/>
      <c r="S322" s="240"/>
      <c r="T322" s="240"/>
      <c r="U322" s="240"/>
    </row>
    <row r="323" spans="1:21" s="239" customFormat="1" x14ac:dyDescent="0.2">
      <c r="A323" s="32"/>
      <c r="B323" s="32"/>
      <c r="C323" s="238"/>
      <c r="D323" s="32"/>
      <c r="J323" s="240"/>
      <c r="K323" s="240"/>
      <c r="L323" s="240"/>
      <c r="M323" s="240"/>
      <c r="N323" s="241"/>
      <c r="O323" s="240"/>
      <c r="P323" s="240"/>
      <c r="Q323" s="240"/>
      <c r="R323" s="240"/>
      <c r="S323" s="240"/>
      <c r="T323" s="240"/>
      <c r="U323" s="240"/>
    </row>
    <row r="324" spans="1:21" s="239" customFormat="1" x14ac:dyDescent="0.2">
      <c r="A324" s="32"/>
      <c r="B324" s="32"/>
      <c r="C324" s="238"/>
      <c r="D324" s="32"/>
      <c r="J324" s="240"/>
      <c r="K324" s="240"/>
      <c r="L324" s="240"/>
      <c r="M324" s="240"/>
      <c r="N324" s="241"/>
      <c r="O324" s="240"/>
      <c r="P324" s="240"/>
      <c r="Q324" s="240"/>
      <c r="R324" s="240"/>
      <c r="S324" s="240"/>
      <c r="T324" s="240"/>
      <c r="U324" s="240"/>
    </row>
    <row r="325" spans="1:21" s="239" customFormat="1" x14ac:dyDescent="0.2">
      <c r="A325" s="32"/>
      <c r="B325" s="32"/>
      <c r="C325" s="238"/>
      <c r="D325" s="32"/>
      <c r="J325" s="240"/>
      <c r="K325" s="240"/>
      <c r="L325" s="240"/>
      <c r="M325" s="240"/>
      <c r="N325" s="241"/>
      <c r="O325" s="240"/>
      <c r="P325" s="240"/>
      <c r="Q325" s="240"/>
      <c r="R325" s="240"/>
      <c r="S325" s="240"/>
      <c r="T325" s="240"/>
      <c r="U325" s="240"/>
    </row>
    <row r="326" spans="1:21" s="239" customFormat="1" x14ac:dyDescent="0.2">
      <c r="A326" s="32"/>
      <c r="B326" s="32"/>
      <c r="C326" s="238"/>
      <c r="D326" s="32"/>
      <c r="J326" s="240"/>
      <c r="K326" s="240"/>
      <c r="L326" s="240"/>
      <c r="M326" s="240"/>
      <c r="N326" s="241"/>
      <c r="O326" s="240"/>
      <c r="P326" s="240"/>
      <c r="Q326" s="240"/>
      <c r="R326" s="240"/>
      <c r="S326" s="240"/>
      <c r="T326" s="240"/>
      <c r="U326" s="240"/>
    </row>
    <row r="327" spans="1:21" s="239" customFormat="1" x14ac:dyDescent="0.2">
      <c r="A327" s="32"/>
      <c r="B327" s="32"/>
      <c r="C327" s="238"/>
      <c r="D327" s="32"/>
      <c r="J327" s="240"/>
      <c r="K327" s="240"/>
      <c r="L327" s="240"/>
      <c r="M327" s="240"/>
      <c r="N327" s="241"/>
      <c r="O327" s="240"/>
      <c r="P327" s="240"/>
      <c r="Q327" s="240"/>
      <c r="R327" s="240"/>
      <c r="S327" s="240"/>
      <c r="T327" s="240"/>
      <c r="U327" s="240"/>
    </row>
    <row r="328" spans="1:21" s="239" customFormat="1" x14ac:dyDescent="0.2">
      <c r="A328" s="32"/>
      <c r="B328" s="32"/>
      <c r="C328" s="238"/>
      <c r="D328" s="32"/>
      <c r="J328" s="240"/>
      <c r="K328" s="240"/>
      <c r="L328" s="240"/>
      <c r="M328" s="240"/>
      <c r="N328" s="241"/>
      <c r="O328" s="240"/>
      <c r="P328" s="240"/>
      <c r="Q328" s="240"/>
      <c r="R328" s="240"/>
      <c r="S328" s="240"/>
      <c r="T328" s="240"/>
      <c r="U328" s="240"/>
    </row>
    <row r="329" spans="1:21" s="239" customFormat="1" x14ac:dyDescent="0.2">
      <c r="A329" s="32"/>
      <c r="B329" s="32"/>
      <c r="C329" s="238"/>
      <c r="D329" s="32"/>
      <c r="J329" s="240"/>
      <c r="K329" s="240"/>
      <c r="L329" s="240"/>
      <c r="M329" s="240"/>
      <c r="N329" s="241"/>
      <c r="O329" s="240"/>
      <c r="P329" s="240"/>
      <c r="Q329" s="240"/>
      <c r="R329" s="240"/>
      <c r="S329" s="240"/>
      <c r="T329" s="240"/>
      <c r="U329" s="240"/>
    </row>
    <row r="330" spans="1:21" s="239" customFormat="1" x14ac:dyDescent="0.2">
      <c r="A330" s="32"/>
      <c r="B330" s="32"/>
      <c r="C330" s="238"/>
      <c r="D330" s="32"/>
      <c r="J330" s="240"/>
      <c r="K330" s="240"/>
      <c r="L330" s="240"/>
      <c r="M330" s="240"/>
      <c r="N330" s="241"/>
      <c r="O330" s="240"/>
      <c r="P330" s="240"/>
      <c r="Q330" s="240"/>
      <c r="R330" s="240"/>
      <c r="S330" s="240"/>
      <c r="T330" s="240"/>
      <c r="U330" s="240"/>
    </row>
    <row r="331" spans="1:21" s="239" customFormat="1" x14ac:dyDescent="0.2">
      <c r="A331" s="32"/>
      <c r="B331" s="32"/>
      <c r="C331" s="238"/>
      <c r="D331" s="32"/>
      <c r="J331" s="240"/>
      <c r="K331" s="240"/>
      <c r="L331" s="240"/>
      <c r="M331" s="240"/>
      <c r="N331" s="241"/>
      <c r="O331" s="240"/>
      <c r="P331" s="240"/>
      <c r="Q331" s="240"/>
      <c r="R331" s="240"/>
      <c r="S331" s="240"/>
      <c r="T331" s="240"/>
      <c r="U331" s="240"/>
    </row>
    <row r="332" spans="1:21" s="239" customFormat="1" x14ac:dyDescent="0.2">
      <c r="A332" s="32"/>
      <c r="B332" s="32"/>
      <c r="C332" s="238"/>
      <c r="D332" s="32"/>
      <c r="J332" s="240"/>
      <c r="K332" s="240"/>
      <c r="L332" s="240"/>
      <c r="M332" s="240"/>
      <c r="N332" s="241"/>
      <c r="O332" s="240"/>
      <c r="P332" s="240"/>
      <c r="Q332" s="240"/>
      <c r="R332" s="240"/>
      <c r="S332" s="240"/>
      <c r="T332" s="240"/>
      <c r="U332" s="240"/>
    </row>
    <row r="333" spans="1:21" s="239" customFormat="1" x14ac:dyDescent="0.2">
      <c r="A333" s="32"/>
      <c r="B333" s="32"/>
      <c r="C333" s="238"/>
      <c r="D333" s="32"/>
      <c r="J333" s="240"/>
      <c r="K333" s="240"/>
      <c r="L333" s="240"/>
      <c r="M333" s="240"/>
      <c r="N333" s="241"/>
      <c r="O333" s="240"/>
      <c r="P333" s="240"/>
      <c r="Q333" s="240"/>
      <c r="R333" s="240"/>
      <c r="S333" s="240"/>
      <c r="T333" s="240"/>
      <c r="U333" s="240"/>
    </row>
    <row r="334" spans="1:21" s="239" customFormat="1" x14ac:dyDescent="0.2">
      <c r="A334" s="32"/>
      <c r="B334" s="32"/>
      <c r="C334" s="238"/>
      <c r="D334" s="32"/>
      <c r="J334" s="240"/>
      <c r="K334" s="240"/>
      <c r="L334" s="240"/>
      <c r="M334" s="240"/>
      <c r="N334" s="241"/>
      <c r="O334" s="240"/>
      <c r="P334" s="240"/>
      <c r="Q334" s="240"/>
      <c r="R334" s="240"/>
      <c r="S334" s="240"/>
      <c r="T334" s="240"/>
      <c r="U334" s="240"/>
    </row>
    <row r="335" spans="1:21" s="239" customFormat="1" x14ac:dyDescent="0.2">
      <c r="A335" s="32"/>
      <c r="B335" s="32"/>
      <c r="C335" s="238"/>
      <c r="D335" s="32"/>
      <c r="J335" s="240"/>
      <c r="K335" s="240"/>
      <c r="L335" s="240"/>
      <c r="M335" s="240"/>
      <c r="N335" s="241"/>
      <c r="O335" s="240"/>
      <c r="P335" s="240"/>
      <c r="Q335" s="240"/>
      <c r="R335" s="240"/>
      <c r="S335" s="240"/>
      <c r="T335" s="240"/>
      <c r="U335" s="240"/>
    </row>
    <row r="336" spans="1:21" s="239" customFormat="1" x14ac:dyDescent="0.2">
      <c r="A336" s="32"/>
      <c r="B336" s="32"/>
      <c r="C336" s="238"/>
      <c r="D336" s="32"/>
      <c r="J336" s="240"/>
      <c r="K336" s="240"/>
      <c r="L336" s="240"/>
      <c r="M336" s="240"/>
      <c r="N336" s="241"/>
      <c r="O336" s="240"/>
      <c r="P336" s="240"/>
      <c r="Q336" s="240"/>
      <c r="R336" s="240"/>
      <c r="S336" s="240"/>
      <c r="T336" s="240"/>
      <c r="U336" s="240"/>
    </row>
    <row r="337" spans="1:21" s="239" customFormat="1" x14ac:dyDescent="0.2">
      <c r="A337" s="32"/>
      <c r="B337" s="32"/>
      <c r="C337" s="238"/>
      <c r="D337" s="32"/>
      <c r="J337" s="240"/>
      <c r="K337" s="240"/>
      <c r="L337" s="240"/>
      <c r="M337" s="240"/>
      <c r="N337" s="241"/>
      <c r="O337" s="240"/>
      <c r="P337" s="240"/>
      <c r="Q337" s="240"/>
      <c r="R337" s="240"/>
      <c r="S337" s="240"/>
      <c r="T337" s="240"/>
      <c r="U337" s="240"/>
    </row>
    <row r="338" spans="1:21" s="239" customFormat="1" x14ac:dyDescent="0.2">
      <c r="A338" s="32"/>
      <c r="B338" s="32"/>
      <c r="C338" s="238"/>
      <c r="D338" s="32"/>
      <c r="J338" s="240"/>
      <c r="K338" s="240"/>
      <c r="L338" s="240"/>
      <c r="M338" s="240"/>
      <c r="N338" s="241"/>
      <c r="O338" s="240"/>
      <c r="P338" s="240"/>
      <c r="Q338" s="240"/>
      <c r="R338" s="240"/>
      <c r="S338" s="240"/>
      <c r="T338" s="240"/>
      <c r="U338" s="240"/>
    </row>
    <row r="339" spans="1:21" s="239" customFormat="1" x14ac:dyDescent="0.2">
      <c r="A339" s="32"/>
      <c r="B339" s="32"/>
      <c r="C339" s="238"/>
      <c r="D339" s="32"/>
      <c r="J339" s="240"/>
      <c r="K339" s="240"/>
      <c r="L339" s="240"/>
      <c r="M339" s="240"/>
      <c r="N339" s="241"/>
      <c r="O339" s="240"/>
      <c r="P339" s="240"/>
      <c r="Q339" s="240"/>
      <c r="R339" s="240"/>
      <c r="S339" s="240"/>
      <c r="T339" s="240"/>
      <c r="U339" s="240"/>
    </row>
    <row r="340" spans="1:21" s="239" customFormat="1" x14ac:dyDescent="0.2">
      <c r="A340" s="32"/>
      <c r="B340" s="32"/>
      <c r="C340" s="238"/>
      <c r="D340" s="32"/>
      <c r="J340" s="240"/>
      <c r="K340" s="240"/>
      <c r="L340" s="240"/>
      <c r="M340" s="240"/>
      <c r="N340" s="241"/>
      <c r="O340" s="240"/>
      <c r="P340" s="240"/>
      <c r="Q340" s="240"/>
      <c r="R340" s="240"/>
      <c r="S340" s="240"/>
      <c r="T340" s="240"/>
      <c r="U340" s="240"/>
    </row>
    <row r="341" spans="1:21" s="239" customFormat="1" x14ac:dyDescent="0.2">
      <c r="A341" s="32"/>
      <c r="B341" s="32"/>
      <c r="C341" s="238"/>
      <c r="D341" s="32"/>
      <c r="J341" s="240"/>
      <c r="K341" s="240"/>
      <c r="L341" s="240"/>
      <c r="M341" s="240"/>
      <c r="N341" s="241"/>
      <c r="O341" s="240"/>
      <c r="P341" s="240"/>
      <c r="Q341" s="240"/>
      <c r="R341" s="240"/>
      <c r="S341" s="240"/>
      <c r="T341" s="240"/>
      <c r="U341" s="240"/>
    </row>
    <row r="342" spans="1:21" s="239" customFormat="1" x14ac:dyDescent="0.2">
      <c r="A342" s="32"/>
      <c r="B342" s="32"/>
      <c r="C342" s="238"/>
      <c r="D342" s="32"/>
      <c r="J342" s="240"/>
      <c r="K342" s="240"/>
      <c r="L342" s="240"/>
      <c r="M342" s="240"/>
      <c r="N342" s="241"/>
      <c r="O342" s="240"/>
      <c r="P342" s="240"/>
      <c r="Q342" s="240"/>
      <c r="R342" s="240"/>
      <c r="S342" s="240"/>
      <c r="T342" s="240"/>
      <c r="U342" s="240"/>
    </row>
    <row r="343" spans="1:21" s="239" customFormat="1" x14ac:dyDescent="0.2">
      <c r="A343" s="32"/>
      <c r="B343" s="32"/>
      <c r="C343" s="238"/>
      <c r="D343" s="32"/>
      <c r="J343" s="240"/>
      <c r="K343" s="240"/>
      <c r="L343" s="240"/>
      <c r="M343" s="240"/>
      <c r="N343" s="241"/>
      <c r="O343" s="240"/>
      <c r="P343" s="240"/>
      <c r="Q343" s="240"/>
      <c r="R343" s="240"/>
      <c r="S343" s="240"/>
      <c r="T343" s="240"/>
      <c r="U343" s="240"/>
    </row>
    <row r="344" spans="1:21" s="239" customFormat="1" x14ac:dyDescent="0.2">
      <c r="A344" s="32"/>
      <c r="B344" s="32"/>
      <c r="C344" s="238"/>
      <c r="D344" s="32"/>
      <c r="J344" s="240"/>
      <c r="K344" s="240"/>
      <c r="L344" s="240"/>
      <c r="M344" s="240"/>
      <c r="N344" s="241"/>
      <c r="O344" s="240"/>
      <c r="P344" s="240"/>
      <c r="Q344" s="240"/>
      <c r="R344" s="240"/>
      <c r="S344" s="240"/>
      <c r="T344" s="240"/>
      <c r="U344" s="240"/>
    </row>
    <row r="345" spans="1:21" s="239" customFormat="1" x14ac:dyDescent="0.2">
      <c r="A345" s="32"/>
      <c r="B345" s="32"/>
      <c r="C345" s="238"/>
      <c r="D345" s="32"/>
      <c r="J345" s="240"/>
      <c r="K345" s="240"/>
      <c r="L345" s="240"/>
      <c r="M345" s="240"/>
      <c r="N345" s="241"/>
      <c r="O345" s="240"/>
      <c r="P345" s="240"/>
      <c r="Q345" s="240"/>
      <c r="R345" s="240"/>
      <c r="S345" s="240"/>
      <c r="T345" s="240"/>
      <c r="U345" s="240"/>
    </row>
    <row r="346" spans="1:21" s="239" customFormat="1" x14ac:dyDescent="0.2">
      <c r="A346" s="32"/>
      <c r="B346" s="32"/>
      <c r="C346" s="238"/>
      <c r="D346" s="32"/>
      <c r="J346" s="240"/>
      <c r="K346" s="240"/>
      <c r="L346" s="240"/>
      <c r="M346" s="240"/>
      <c r="N346" s="241"/>
      <c r="O346" s="240"/>
      <c r="P346" s="240"/>
      <c r="Q346" s="240"/>
      <c r="R346" s="240"/>
      <c r="S346" s="240"/>
      <c r="T346" s="240"/>
      <c r="U346" s="240"/>
    </row>
    <row r="347" spans="1:21" s="239" customFormat="1" x14ac:dyDescent="0.2">
      <c r="A347" s="32"/>
      <c r="B347" s="32"/>
      <c r="C347" s="238"/>
      <c r="D347" s="32"/>
      <c r="J347" s="240"/>
      <c r="K347" s="240"/>
      <c r="L347" s="240"/>
      <c r="M347" s="240"/>
      <c r="N347" s="241"/>
      <c r="O347" s="240"/>
      <c r="P347" s="240"/>
      <c r="Q347" s="240"/>
      <c r="R347" s="240"/>
      <c r="S347" s="240"/>
      <c r="T347" s="240"/>
      <c r="U347" s="240"/>
    </row>
    <row r="348" spans="1:21" s="239" customFormat="1" x14ac:dyDescent="0.2">
      <c r="A348" s="32"/>
      <c r="B348" s="32"/>
      <c r="C348" s="238"/>
      <c r="D348" s="32"/>
      <c r="J348" s="240"/>
      <c r="K348" s="240"/>
      <c r="L348" s="240"/>
      <c r="M348" s="240"/>
      <c r="N348" s="241"/>
      <c r="O348" s="240"/>
      <c r="P348" s="240"/>
      <c r="Q348" s="240"/>
      <c r="R348" s="240"/>
      <c r="S348" s="240"/>
      <c r="T348" s="240"/>
      <c r="U348" s="240"/>
    </row>
    <row r="349" spans="1:21" s="239" customFormat="1" x14ac:dyDescent="0.2">
      <c r="A349" s="32"/>
      <c r="B349" s="32"/>
      <c r="C349" s="238"/>
      <c r="D349" s="32"/>
      <c r="J349" s="240"/>
      <c r="K349" s="240"/>
      <c r="L349" s="240"/>
      <c r="M349" s="240"/>
      <c r="N349" s="241"/>
      <c r="O349" s="240"/>
      <c r="P349" s="240"/>
      <c r="Q349" s="240"/>
      <c r="R349" s="240"/>
      <c r="S349" s="240"/>
      <c r="T349" s="240"/>
      <c r="U349" s="240"/>
    </row>
    <row r="350" spans="1:21" s="239" customFormat="1" x14ac:dyDescent="0.2">
      <c r="A350" s="32"/>
      <c r="B350" s="32"/>
      <c r="C350" s="238"/>
      <c r="D350" s="32"/>
      <c r="J350" s="240"/>
      <c r="K350" s="240"/>
      <c r="L350" s="240"/>
      <c r="M350" s="240"/>
      <c r="N350" s="241"/>
      <c r="O350" s="240"/>
      <c r="P350" s="240"/>
      <c r="Q350" s="240"/>
      <c r="R350" s="240"/>
      <c r="S350" s="240"/>
      <c r="T350" s="240"/>
      <c r="U350" s="240"/>
    </row>
    <row r="351" spans="1:21" s="239" customFormat="1" x14ac:dyDescent="0.2">
      <c r="A351" s="32"/>
      <c r="B351" s="32"/>
      <c r="C351" s="238"/>
      <c r="D351" s="32"/>
      <c r="J351" s="240"/>
      <c r="K351" s="240"/>
      <c r="L351" s="240"/>
      <c r="M351" s="240"/>
      <c r="N351" s="241"/>
      <c r="O351" s="240"/>
      <c r="P351" s="240"/>
      <c r="Q351" s="240"/>
      <c r="R351" s="240"/>
      <c r="S351" s="240"/>
      <c r="T351" s="240"/>
      <c r="U351" s="240"/>
    </row>
    <row r="352" spans="1:21" s="239" customFormat="1" x14ac:dyDescent="0.2">
      <c r="A352" s="32"/>
      <c r="B352" s="32"/>
      <c r="C352" s="238"/>
      <c r="D352" s="32"/>
      <c r="J352" s="240"/>
      <c r="K352" s="240"/>
      <c r="L352" s="240"/>
      <c r="M352" s="240"/>
      <c r="N352" s="241"/>
      <c r="O352" s="240"/>
      <c r="P352" s="240"/>
      <c r="Q352" s="240"/>
      <c r="R352" s="240"/>
      <c r="S352" s="240"/>
      <c r="T352" s="240"/>
      <c r="U352" s="240"/>
    </row>
    <row r="353" spans="1:21" s="239" customFormat="1" x14ac:dyDescent="0.2">
      <c r="A353" s="32"/>
      <c r="B353" s="32"/>
      <c r="C353" s="238"/>
      <c r="D353" s="32"/>
      <c r="J353" s="240"/>
      <c r="K353" s="240"/>
      <c r="L353" s="240"/>
      <c r="M353" s="240"/>
      <c r="N353" s="241"/>
      <c r="O353" s="240"/>
      <c r="P353" s="240"/>
      <c r="Q353" s="240"/>
      <c r="R353" s="240"/>
      <c r="S353" s="240"/>
      <c r="T353" s="240"/>
      <c r="U353" s="240"/>
    </row>
    <row r="354" spans="1:21" s="239" customFormat="1" x14ac:dyDescent="0.2">
      <c r="A354" s="32"/>
      <c r="B354" s="32"/>
      <c r="C354" s="238"/>
      <c r="D354" s="32"/>
      <c r="J354" s="240"/>
      <c r="K354" s="240"/>
      <c r="L354" s="240"/>
      <c r="M354" s="240"/>
      <c r="N354" s="241"/>
      <c r="O354" s="240"/>
      <c r="P354" s="240"/>
      <c r="Q354" s="240"/>
      <c r="R354" s="240"/>
      <c r="S354" s="240"/>
      <c r="T354" s="240"/>
      <c r="U354" s="240"/>
    </row>
    <row r="355" spans="1:21" s="239" customFormat="1" x14ac:dyDescent="0.2">
      <c r="A355" s="32"/>
      <c r="B355" s="32"/>
      <c r="C355" s="238"/>
      <c r="D355" s="32"/>
      <c r="J355" s="240"/>
      <c r="K355" s="240"/>
      <c r="L355" s="240"/>
      <c r="M355" s="240"/>
      <c r="N355" s="241"/>
      <c r="O355" s="240"/>
      <c r="P355" s="240"/>
      <c r="Q355" s="240"/>
      <c r="R355" s="240"/>
      <c r="S355" s="240"/>
      <c r="T355" s="240"/>
      <c r="U355" s="240"/>
    </row>
    <row r="356" spans="1:21" s="239" customFormat="1" x14ac:dyDescent="0.2">
      <c r="A356" s="32"/>
      <c r="B356" s="32"/>
      <c r="C356" s="238"/>
      <c r="D356" s="32"/>
      <c r="J356" s="240"/>
      <c r="K356" s="240"/>
      <c r="L356" s="240"/>
      <c r="M356" s="240"/>
      <c r="N356" s="241"/>
      <c r="O356" s="240"/>
      <c r="P356" s="240"/>
      <c r="Q356" s="240"/>
      <c r="R356" s="240"/>
      <c r="S356" s="240"/>
      <c r="T356" s="240"/>
      <c r="U356" s="240"/>
    </row>
    <row r="357" spans="1:21" s="239" customFormat="1" x14ac:dyDescent="0.2">
      <c r="A357" s="32"/>
      <c r="B357" s="32"/>
      <c r="C357" s="238"/>
      <c r="D357" s="32"/>
      <c r="J357" s="240"/>
      <c r="K357" s="240"/>
      <c r="L357" s="240"/>
      <c r="M357" s="240"/>
      <c r="N357" s="241"/>
      <c r="O357" s="240"/>
      <c r="P357" s="240"/>
      <c r="Q357" s="240"/>
      <c r="R357" s="240"/>
      <c r="S357" s="240"/>
      <c r="T357" s="240"/>
      <c r="U357" s="240"/>
    </row>
    <row r="358" spans="1:21" s="239" customFormat="1" x14ac:dyDescent="0.2">
      <c r="A358" s="32"/>
      <c r="B358" s="32"/>
      <c r="C358" s="238"/>
      <c r="D358" s="32"/>
      <c r="J358" s="240"/>
      <c r="K358" s="240"/>
      <c r="L358" s="240"/>
      <c r="M358" s="240"/>
      <c r="N358" s="241"/>
      <c r="O358" s="240"/>
      <c r="P358" s="240"/>
      <c r="Q358" s="240"/>
      <c r="R358" s="240"/>
      <c r="S358" s="240"/>
      <c r="T358" s="240"/>
      <c r="U358" s="240"/>
    </row>
    <row r="359" spans="1:21" s="239" customFormat="1" x14ac:dyDescent="0.2">
      <c r="A359" s="32"/>
      <c r="B359" s="32"/>
      <c r="C359" s="238"/>
      <c r="D359" s="32"/>
      <c r="J359" s="240"/>
      <c r="K359" s="240"/>
      <c r="L359" s="240"/>
      <c r="M359" s="240"/>
      <c r="N359" s="241"/>
      <c r="O359" s="240"/>
      <c r="P359" s="240"/>
      <c r="Q359" s="240"/>
      <c r="R359" s="240"/>
      <c r="S359" s="240"/>
      <c r="T359" s="240"/>
      <c r="U359" s="240"/>
    </row>
    <row r="360" spans="1:21" s="239" customFormat="1" x14ac:dyDescent="0.2">
      <c r="A360" s="32"/>
      <c r="B360" s="32"/>
      <c r="C360" s="238"/>
      <c r="D360" s="32"/>
      <c r="J360" s="240"/>
      <c r="K360" s="240"/>
      <c r="L360" s="240"/>
      <c r="M360" s="240"/>
      <c r="N360" s="241"/>
      <c r="O360" s="240"/>
      <c r="P360" s="240"/>
      <c r="Q360" s="240"/>
      <c r="R360" s="240"/>
      <c r="S360" s="240"/>
      <c r="T360" s="240"/>
      <c r="U360" s="240"/>
    </row>
    <row r="361" spans="1:21" s="239" customFormat="1" x14ac:dyDescent="0.2">
      <c r="A361" s="32"/>
      <c r="B361" s="32"/>
      <c r="C361" s="238"/>
      <c r="D361" s="32"/>
      <c r="J361" s="240"/>
      <c r="K361" s="240"/>
      <c r="L361" s="240"/>
      <c r="M361" s="240"/>
      <c r="N361" s="241"/>
      <c r="O361" s="240"/>
      <c r="P361" s="240"/>
      <c r="Q361" s="240"/>
      <c r="R361" s="240"/>
      <c r="S361" s="240"/>
      <c r="T361" s="240"/>
      <c r="U361" s="240"/>
    </row>
    <row r="362" spans="1:21" s="239" customFormat="1" x14ac:dyDescent="0.2">
      <c r="A362" s="32"/>
      <c r="B362" s="32"/>
      <c r="C362" s="238"/>
      <c r="D362" s="32"/>
      <c r="J362" s="240"/>
      <c r="K362" s="240"/>
      <c r="L362" s="240"/>
      <c r="M362" s="240"/>
      <c r="N362" s="241"/>
      <c r="O362" s="240"/>
      <c r="P362" s="240"/>
      <c r="Q362" s="240"/>
      <c r="R362" s="240"/>
      <c r="S362" s="240"/>
      <c r="T362" s="240"/>
      <c r="U362" s="240"/>
    </row>
    <row r="363" spans="1:21" s="239" customFormat="1" x14ac:dyDescent="0.2">
      <c r="A363" s="32"/>
      <c r="B363" s="32"/>
      <c r="C363" s="238"/>
      <c r="D363" s="32"/>
      <c r="J363" s="240"/>
      <c r="K363" s="240"/>
      <c r="L363" s="240"/>
      <c r="M363" s="240"/>
      <c r="N363" s="241"/>
      <c r="O363" s="240"/>
      <c r="P363" s="240"/>
      <c r="Q363" s="240"/>
      <c r="R363" s="240"/>
      <c r="S363" s="240"/>
      <c r="T363" s="240"/>
      <c r="U363" s="240"/>
    </row>
    <row r="364" spans="1:21" s="239" customFormat="1" x14ac:dyDescent="0.2">
      <c r="A364" s="32"/>
      <c r="B364" s="32"/>
      <c r="C364" s="238"/>
      <c r="D364" s="32"/>
      <c r="J364" s="240"/>
      <c r="K364" s="240"/>
      <c r="L364" s="240"/>
      <c r="M364" s="240"/>
      <c r="N364" s="241"/>
      <c r="O364" s="240"/>
      <c r="P364" s="240"/>
      <c r="Q364" s="240"/>
      <c r="R364" s="240"/>
      <c r="S364" s="240"/>
      <c r="T364" s="240"/>
      <c r="U364" s="240"/>
    </row>
    <row r="365" spans="1:21" s="239" customFormat="1" x14ac:dyDescent="0.2">
      <c r="A365" s="32"/>
      <c r="B365" s="32"/>
      <c r="C365" s="238"/>
      <c r="D365" s="32"/>
      <c r="J365" s="240"/>
      <c r="K365" s="240"/>
      <c r="L365" s="240"/>
      <c r="M365" s="240"/>
      <c r="N365" s="241"/>
      <c r="O365" s="240"/>
      <c r="P365" s="240"/>
      <c r="Q365" s="240"/>
      <c r="R365" s="240"/>
      <c r="S365" s="240"/>
      <c r="T365" s="240"/>
      <c r="U365" s="240"/>
    </row>
    <row r="366" spans="1:21" s="239" customFormat="1" x14ac:dyDescent="0.2">
      <c r="A366" s="32"/>
      <c r="B366" s="32"/>
      <c r="C366" s="238"/>
      <c r="D366" s="32"/>
      <c r="J366" s="240"/>
      <c r="K366" s="240"/>
      <c r="L366" s="240"/>
      <c r="M366" s="240"/>
      <c r="N366" s="241"/>
      <c r="O366" s="240"/>
      <c r="P366" s="240"/>
      <c r="Q366" s="240"/>
      <c r="R366" s="240"/>
      <c r="S366" s="240"/>
      <c r="T366" s="240"/>
      <c r="U366" s="240"/>
    </row>
    <row r="367" spans="1:21" s="239" customFormat="1" x14ac:dyDescent="0.2">
      <c r="A367" s="32"/>
      <c r="B367" s="32"/>
      <c r="C367" s="238"/>
      <c r="D367" s="32"/>
      <c r="J367" s="240"/>
      <c r="K367" s="240"/>
      <c r="L367" s="240"/>
      <c r="M367" s="240"/>
      <c r="N367" s="241"/>
      <c r="O367" s="240"/>
      <c r="P367" s="240"/>
      <c r="Q367" s="240"/>
      <c r="R367" s="240"/>
      <c r="S367" s="240"/>
      <c r="T367" s="240"/>
      <c r="U367" s="240"/>
    </row>
    <row r="368" spans="1:21" s="239" customFormat="1" x14ac:dyDescent="0.2">
      <c r="A368" s="32"/>
      <c r="B368" s="32"/>
      <c r="C368" s="238"/>
      <c r="D368" s="32"/>
      <c r="J368" s="240"/>
      <c r="K368" s="240"/>
      <c r="L368" s="240"/>
      <c r="M368" s="240"/>
      <c r="N368" s="241"/>
      <c r="O368" s="240"/>
      <c r="P368" s="240"/>
      <c r="Q368" s="240"/>
      <c r="R368" s="240"/>
      <c r="S368" s="240"/>
      <c r="T368" s="240"/>
      <c r="U368" s="240"/>
    </row>
    <row r="369" spans="1:21" s="239" customFormat="1" x14ac:dyDescent="0.2">
      <c r="A369" s="32"/>
      <c r="B369" s="32"/>
      <c r="C369" s="238"/>
      <c r="D369" s="32"/>
      <c r="J369" s="240"/>
      <c r="K369" s="240"/>
      <c r="L369" s="240"/>
      <c r="M369" s="240"/>
      <c r="N369" s="241"/>
      <c r="O369" s="240"/>
      <c r="P369" s="240"/>
      <c r="Q369" s="240"/>
      <c r="R369" s="240"/>
      <c r="S369" s="240"/>
      <c r="T369" s="240"/>
      <c r="U369" s="240"/>
    </row>
    <row r="370" spans="1:21" s="239" customFormat="1" x14ac:dyDescent="0.2">
      <c r="A370" s="32"/>
      <c r="B370" s="32"/>
      <c r="C370" s="238"/>
      <c r="D370" s="32"/>
      <c r="J370" s="240"/>
      <c r="K370" s="240"/>
      <c r="L370" s="240"/>
      <c r="M370" s="240"/>
      <c r="N370" s="241"/>
      <c r="O370" s="240"/>
      <c r="P370" s="240"/>
      <c r="Q370" s="240"/>
      <c r="R370" s="240"/>
      <c r="S370" s="240"/>
      <c r="T370" s="240"/>
      <c r="U370" s="240"/>
    </row>
    <row r="371" spans="1:21" s="239" customFormat="1" x14ac:dyDescent="0.2">
      <c r="A371" s="32"/>
      <c r="B371" s="32"/>
      <c r="C371" s="238"/>
      <c r="D371" s="32"/>
      <c r="J371" s="240"/>
      <c r="K371" s="240"/>
      <c r="L371" s="240"/>
      <c r="M371" s="240"/>
      <c r="N371" s="241"/>
      <c r="O371" s="240"/>
      <c r="P371" s="240"/>
      <c r="Q371" s="240"/>
      <c r="R371" s="240"/>
      <c r="S371" s="240"/>
      <c r="T371" s="240"/>
      <c r="U371" s="240"/>
    </row>
    <row r="372" spans="1:21" s="239" customFormat="1" x14ac:dyDescent="0.2">
      <c r="A372" s="32"/>
      <c r="B372" s="32"/>
      <c r="C372" s="238"/>
      <c r="D372" s="32"/>
      <c r="J372" s="240"/>
      <c r="K372" s="240"/>
      <c r="L372" s="240"/>
      <c r="M372" s="240"/>
      <c r="N372" s="241"/>
      <c r="O372" s="240"/>
      <c r="P372" s="240"/>
      <c r="Q372" s="240"/>
      <c r="R372" s="240"/>
      <c r="S372" s="240"/>
      <c r="T372" s="240"/>
      <c r="U372" s="240"/>
    </row>
    <row r="373" spans="1:21" s="239" customFormat="1" x14ac:dyDescent="0.2">
      <c r="A373" s="32"/>
      <c r="B373" s="32"/>
      <c r="C373" s="238"/>
      <c r="D373" s="32"/>
      <c r="J373" s="240"/>
      <c r="K373" s="240"/>
      <c r="L373" s="240"/>
      <c r="M373" s="240"/>
      <c r="N373" s="241"/>
      <c r="O373" s="240"/>
      <c r="P373" s="240"/>
      <c r="Q373" s="240"/>
      <c r="R373" s="240"/>
      <c r="S373" s="240"/>
      <c r="T373" s="240"/>
      <c r="U373" s="240"/>
    </row>
    <row r="374" spans="1:21" s="239" customFormat="1" x14ac:dyDescent="0.2">
      <c r="A374" s="32"/>
      <c r="B374" s="32"/>
      <c r="C374" s="238"/>
      <c r="D374" s="32"/>
      <c r="J374" s="240"/>
      <c r="K374" s="240"/>
      <c r="L374" s="240"/>
      <c r="M374" s="240"/>
      <c r="N374" s="241"/>
      <c r="O374" s="240"/>
      <c r="P374" s="240"/>
      <c r="Q374" s="240"/>
      <c r="R374" s="240"/>
      <c r="S374" s="240"/>
      <c r="T374" s="240"/>
      <c r="U374" s="240"/>
    </row>
    <row r="375" spans="1:21" s="239" customFormat="1" x14ac:dyDescent="0.2">
      <c r="A375" s="32"/>
      <c r="B375" s="32"/>
      <c r="C375" s="238"/>
      <c r="D375" s="32"/>
      <c r="J375" s="240"/>
      <c r="K375" s="240"/>
      <c r="L375" s="240"/>
      <c r="M375" s="240"/>
      <c r="N375" s="241"/>
      <c r="O375" s="240"/>
      <c r="P375" s="240"/>
      <c r="Q375" s="240"/>
      <c r="R375" s="240"/>
      <c r="S375" s="240"/>
      <c r="T375" s="240"/>
      <c r="U375" s="240"/>
    </row>
    <row r="376" spans="1:21" s="239" customFormat="1" x14ac:dyDescent="0.2">
      <c r="A376" s="32"/>
      <c r="B376" s="32"/>
      <c r="C376" s="238"/>
      <c r="D376" s="32"/>
      <c r="J376" s="240"/>
      <c r="K376" s="240"/>
      <c r="L376" s="240"/>
      <c r="M376" s="240"/>
      <c r="N376" s="241"/>
      <c r="O376" s="240"/>
      <c r="P376" s="240"/>
      <c r="Q376" s="240"/>
      <c r="R376" s="240"/>
      <c r="S376" s="240"/>
      <c r="T376" s="240"/>
      <c r="U376" s="240"/>
    </row>
    <row r="377" spans="1:21" s="239" customFormat="1" x14ac:dyDescent="0.2">
      <c r="A377" s="32"/>
      <c r="B377" s="32"/>
      <c r="C377" s="238"/>
      <c r="D377" s="32"/>
      <c r="J377" s="240"/>
      <c r="K377" s="240"/>
      <c r="L377" s="240"/>
      <c r="M377" s="240"/>
      <c r="N377" s="241"/>
      <c r="O377" s="240"/>
      <c r="P377" s="240"/>
      <c r="Q377" s="240"/>
      <c r="R377" s="240"/>
      <c r="S377" s="240"/>
      <c r="T377" s="240"/>
      <c r="U377" s="240"/>
    </row>
    <row r="378" spans="1:21" s="239" customFormat="1" x14ac:dyDescent="0.2">
      <c r="A378" s="32"/>
      <c r="B378" s="32"/>
      <c r="C378" s="238"/>
      <c r="D378" s="32"/>
      <c r="J378" s="240"/>
      <c r="K378" s="240"/>
      <c r="L378" s="240"/>
      <c r="M378" s="240"/>
      <c r="N378" s="241"/>
      <c r="O378" s="240"/>
      <c r="P378" s="240"/>
      <c r="Q378" s="240"/>
      <c r="R378" s="240"/>
      <c r="S378" s="240"/>
      <c r="T378" s="240"/>
      <c r="U378" s="240"/>
    </row>
    <row r="379" spans="1:21" s="239" customFormat="1" x14ac:dyDescent="0.2">
      <c r="A379" s="32"/>
      <c r="B379" s="32"/>
      <c r="C379" s="238"/>
      <c r="D379" s="32"/>
      <c r="J379" s="240"/>
      <c r="K379" s="240"/>
      <c r="L379" s="240"/>
      <c r="M379" s="240"/>
      <c r="N379" s="241"/>
      <c r="O379" s="240"/>
      <c r="P379" s="240"/>
      <c r="Q379" s="240"/>
      <c r="R379" s="240"/>
      <c r="S379" s="240"/>
      <c r="T379" s="240"/>
      <c r="U379" s="240"/>
    </row>
    <row r="380" spans="1:21" s="239" customFormat="1" x14ac:dyDescent="0.2">
      <c r="A380" s="32"/>
      <c r="B380" s="32"/>
      <c r="C380" s="238"/>
      <c r="D380" s="32"/>
      <c r="J380" s="240"/>
      <c r="K380" s="240"/>
      <c r="L380" s="240"/>
      <c r="M380" s="240"/>
      <c r="N380" s="241"/>
      <c r="O380" s="240"/>
      <c r="P380" s="240"/>
      <c r="Q380" s="240"/>
      <c r="R380" s="240"/>
      <c r="S380" s="240"/>
      <c r="T380" s="240"/>
      <c r="U380" s="240"/>
    </row>
    <row r="381" spans="1:21" s="239" customFormat="1" x14ac:dyDescent="0.2">
      <c r="A381" s="32"/>
      <c r="B381" s="32"/>
      <c r="C381" s="238"/>
      <c r="D381" s="32"/>
      <c r="J381" s="240"/>
      <c r="K381" s="240"/>
      <c r="L381" s="240"/>
      <c r="M381" s="240"/>
      <c r="N381" s="241"/>
      <c r="O381" s="240"/>
      <c r="P381" s="240"/>
      <c r="Q381" s="240"/>
      <c r="R381" s="240"/>
      <c r="S381" s="240"/>
      <c r="T381" s="240"/>
      <c r="U381" s="240"/>
    </row>
    <row r="382" spans="1:21" s="239" customFormat="1" x14ac:dyDescent="0.2">
      <c r="A382" s="32"/>
      <c r="B382" s="32"/>
      <c r="C382" s="238"/>
      <c r="D382" s="32"/>
      <c r="J382" s="240"/>
      <c r="K382" s="240"/>
      <c r="L382" s="240"/>
      <c r="M382" s="240"/>
      <c r="N382" s="241"/>
      <c r="O382" s="240"/>
      <c r="P382" s="240"/>
      <c r="Q382" s="240"/>
      <c r="R382" s="240"/>
      <c r="S382" s="240"/>
      <c r="T382" s="240"/>
      <c r="U382" s="240"/>
    </row>
    <row r="383" spans="1:21" s="239" customFormat="1" x14ac:dyDescent="0.2">
      <c r="A383" s="32"/>
      <c r="B383" s="32"/>
      <c r="C383" s="238"/>
      <c r="D383" s="32"/>
      <c r="J383" s="240"/>
      <c r="K383" s="240"/>
      <c r="L383" s="240"/>
      <c r="M383" s="240"/>
      <c r="N383" s="241"/>
      <c r="O383" s="240"/>
      <c r="P383" s="240"/>
      <c r="Q383" s="240"/>
      <c r="R383" s="240"/>
      <c r="S383" s="240"/>
      <c r="T383" s="240"/>
      <c r="U383" s="240"/>
    </row>
    <row r="384" spans="1:21" s="239" customFormat="1" x14ac:dyDescent="0.2">
      <c r="A384" s="32"/>
      <c r="B384" s="32"/>
      <c r="C384" s="238"/>
      <c r="D384" s="32"/>
      <c r="J384" s="240"/>
      <c r="K384" s="240"/>
      <c r="L384" s="240"/>
      <c r="M384" s="240"/>
      <c r="N384" s="241"/>
      <c r="O384" s="240"/>
      <c r="P384" s="240"/>
      <c r="Q384" s="240"/>
      <c r="R384" s="240"/>
      <c r="S384" s="240"/>
      <c r="T384" s="240"/>
      <c r="U384" s="240"/>
    </row>
    <row r="385" spans="1:21" s="239" customFormat="1" x14ac:dyDescent="0.2">
      <c r="A385" s="32"/>
      <c r="B385" s="32"/>
      <c r="C385" s="238"/>
      <c r="D385" s="32"/>
      <c r="J385" s="240"/>
      <c r="K385" s="240"/>
      <c r="L385" s="240"/>
      <c r="M385" s="240"/>
      <c r="N385" s="241"/>
      <c r="O385" s="240"/>
      <c r="P385" s="240"/>
      <c r="Q385" s="240"/>
      <c r="R385" s="240"/>
      <c r="S385" s="240"/>
      <c r="T385" s="240"/>
      <c r="U385" s="240"/>
    </row>
    <row r="386" spans="1:21" s="239" customFormat="1" x14ac:dyDescent="0.2">
      <c r="A386" s="32"/>
      <c r="B386" s="32"/>
      <c r="C386" s="238"/>
      <c r="D386" s="32"/>
      <c r="J386" s="240"/>
      <c r="K386" s="240"/>
      <c r="L386" s="240"/>
      <c r="M386" s="240"/>
      <c r="N386" s="241"/>
      <c r="O386" s="240"/>
      <c r="P386" s="240"/>
      <c r="Q386" s="240"/>
      <c r="R386" s="240"/>
      <c r="S386" s="240"/>
      <c r="T386" s="240"/>
      <c r="U386" s="240"/>
    </row>
    <row r="387" spans="1:21" s="239" customFormat="1" x14ac:dyDescent="0.2">
      <c r="A387" s="32"/>
      <c r="B387" s="32"/>
      <c r="C387" s="238"/>
      <c r="D387" s="32"/>
      <c r="J387" s="240"/>
      <c r="K387" s="240"/>
      <c r="L387" s="240"/>
      <c r="M387" s="240"/>
      <c r="N387" s="241"/>
      <c r="O387" s="240"/>
      <c r="P387" s="240"/>
      <c r="Q387" s="240"/>
      <c r="R387" s="240"/>
      <c r="S387" s="240"/>
      <c r="T387" s="240"/>
      <c r="U387" s="240"/>
    </row>
    <row r="388" spans="1:21" s="239" customFormat="1" x14ac:dyDescent="0.2">
      <c r="A388" s="32"/>
      <c r="B388" s="32"/>
      <c r="C388" s="238"/>
      <c r="D388" s="32"/>
      <c r="J388" s="240"/>
      <c r="K388" s="240"/>
      <c r="L388" s="240"/>
      <c r="M388" s="240"/>
      <c r="N388" s="241"/>
      <c r="O388" s="240"/>
      <c r="P388" s="240"/>
      <c r="Q388" s="240"/>
      <c r="R388" s="240"/>
      <c r="S388" s="240"/>
      <c r="T388" s="240"/>
      <c r="U388" s="240"/>
    </row>
    <row r="389" spans="1:21" s="239" customFormat="1" x14ac:dyDescent="0.2">
      <c r="A389" s="32"/>
      <c r="B389" s="32"/>
      <c r="C389" s="238"/>
      <c r="D389" s="32"/>
      <c r="J389" s="240"/>
      <c r="K389" s="240"/>
      <c r="L389" s="240"/>
      <c r="M389" s="240"/>
      <c r="N389" s="241"/>
      <c r="O389" s="240"/>
      <c r="P389" s="240"/>
      <c r="Q389" s="240"/>
      <c r="R389" s="240"/>
      <c r="S389" s="240"/>
      <c r="T389" s="240"/>
      <c r="U389" s="240"/>
    </row>
    <row r="390" spans="1:21" s="239" customFormat="1" x14ac:dyDescent="0.2">
      <c r="A390" s="32"/>
      <c r="B390" s="32"/>
      <c r="C390" s="238"/>
      <c r="D390" s="32"/>
      <c r="J390" s="240"/>
      <c r="K390" s="240"/>
      <c r="L390" s="240"/>
      <c r="M390" s="240"/>
      <c r="N390" s="241"/>
      <c r="O390" s="240"/>
      <c r="P390" s="240"/>
      <c r="Q390" s="240"/>
      <c r="R390" s="240"/>
      <c r="S390" s="240"/>
      <c r="T390" s="240"/>
      <c r="U390" s="240"/>
    </row>
    <row r="391" spans="1:21" s="239" customFormat="1" x14ac:dyDescent="0.2">
      <c r="A391" s="32"/>
      <c r="B391" s="32"/>
      <c r="C391" s="238"/>
      <c r="D391" s="32"/>
      <c r="J391" s="240"/>
      <c r="K391" s="240"/>
      <c r="L391" s="240"/>
      <c r="M391" s="240"/>
      <c r="N391" s="241"/>
      <c r="O391" s="240"/>
      <c r="P391" s="240"/>
      <c r="Q391" s="240"/>
      <c r="R391" s="240"/>
      <c r="S391" s="240"/>
      <c r="T391" s="240"/>
      <c r="U391" s="240"/>
    </row>
    <row r="392" spans="1:21" s="239" customFormat="1" x14ac:dyDescent="0.2">
      <c r="A392" s="32"/>
      <c r="B392" s="32"/>
      <c r="C392" s="238"/>
      <c r="D392" s="32"/>
      <c r="J392" s="240"/>
      <c r="K392" s="240"/>
      <c r="L392" s="240"/>
      <c r="M392" s="240"/>
      <c r="N392" s="241"/>
      <c r="O392" s="240"/>
      <c r="P392" s="240"/>
      <c r="Q392" s="240"/>
      <c r="R392" s="240"/>
      <c r="S392" s="240"/>
      <c r="T392" s="240"/>
      <c r="U392" s="240"/>
    </row>
    <row r="393" spans="1:21" s="239" customFormat="1" x14ac:dyDescent="0.2">
      <c r="A393" s="32"/>
      <c r="B393" s="32"/>
      <c r="C393" s="238"/>
      <c r="D393" s="32"/>
      <c r="J393" s="240"/>
      <c r="K393" s="240"/>
      <c r="L393" s="240"/>
      <c r="M393" s="240"/>
      <c r="N393" s="241"/>
      <c r="O393" s="240"/>
      <c r="P393" s="240"/>
      <c r="Q393" s="240"/>
      <c r="R393" s="240"/>
      <c r="S393" s="240"/>
      <c r="T393" s="240"/>
      <c r="U393" s="240"/>
    </row>
    <row r="394" spans="1:21" s="239" customFormat="1" x14ac:dyDescent="0.2">
      <c r="A394" s="32"/>
      <c r="B394" s="32"/>
      <c r="C394" s="238"/>
      <c r="D394" s="32"/>
      <c r="J394" s="240"/>
      <c r="K394" s="240"/>
      <c r="L394" s="240"/>
      <c r="M394" s="240"/>
      <c r="N394" s="241"/>
      <c r="O394" s="240"/>
      <c r="P394" s="240"/>
      <c r="Q394" s="240"/>
      <c r="R394" s="240"/>
      <c r="S394" s="240"/>
      <c r="T394" s="240"/>
      <c r="U394" s="240"/>
    </row>
    <row r="395" spans="1:21" s="239" customFormat="1" x14ac:dyDescent="0.2">
      <c r="A395" s="32"/>
      <c r="B395" s="32"/>
      <c r="C395" s="238"/>
      <c r="D395" s="32"/>
      <c r="J395" s="240"/>
      <c r="K395" s="240"/>
      <c r="L395" s="240"/>
      <c r="M395" s="240"/>
      <c r="N395" s="241"/>
      <c r="O395" s="240"/>
      <c r="P395" s="240"/>
      <c r="Q395" s="240"/>
      <c r="R395" s="240"/>
      <c r="S395" s="240"/>
      <c r="T395" s="240"/>
      <c r="U395" s="240"/>
    </row>
    <row r="396" spans="1:21" s="239" customFormat="1" x14ac:dyDescent="0.2">
      <c r="A396" s="32"/>
      <c r="B396" s="32"/>
      <c r="C396" s="238"/>
      <c r="D396" s="32"/>
      <c r="J396" s="240"/>
      <c r="K396" s="240"/>
      <c r="L396" s="240"/>
      <c r="M396" s="240"/>
      <c r="N396" s="241"/>
      <c r="O396" s="240"/>
      <c r="P396" s="240"/>
      <c r="Q396" s="240"/>
      <c r="R396" s="240"/>
      <c r="S396" s="240"/>
      <c r="T396" s="240"/>
      <c r="U396" s="240"/>
    </row>
    <row r="397" spans="1:21" s="239" customFormat="1" x14ac:dyDescent="0.2">
      <c r="A397" s="32"/>
      <c r="B397" s="32"/>
      <c r="C397" s="238"/>
      <c r="D397" s="32"/>
      <c r="J397" s="240"/>
      <c r="K397" s="240"/>
      <c r="L397" s="240"/>
      <c r="M397" s="240"/>
      <c r="N397" s="241"/>
      <c r="O397" s="240"/>
      <c r="P397" s="240"/>
      <c r="Q397" s="240"/>
      <c r="R397" s="240"/>
      <c r="S397" s="240"/>
      <c r="T397" s="240"/>
      <c r="U397" s="240"/>
    </row>
    <row r="398" spans="1:21" s="239" customFormat="1" x14ac:dyDescent="0.2">
      <c r="A398" s="32"/>
      <c r="B398" s="32"/>
      <c r="C398" s="238"/>
      <c r="D398" s="32"/>
      <c r="J398" s="240"/>
      <c r="K398" s="240"/>
      <c r="L398" s="240"/>
      <c r="M398" s="240"/>
      <c r="N398" s="241"/>
      <c r="O398" s="240"/>
      <c r="P398" s="240"/>
      <c r="Q398" s="240"/>
      <c r="R398" s="240"/>
      <c r="S398" s="240"/>
      <c r="T398" s="240"/>
      <c r="U398" s="240"/>
    </row>
    <row r="399" spans="1:21" s="239" customFormat="1" x14ac:dyDescent="0.2">
      <c r="A399" s="32"/>
      <c r="B399" s="32"/>
      <c r="C399" s="238"/>
      <c r="D399" s="32"/>
      <c r="J399" s="240"/>
      <c r="K399" s="240"/>
      <c r="L399" s="240"/>
      <c r="M399" s="240"/>
      <c r="N399" s="241"/>
      <c r="O399" s="240"/>
      <c r="P399" s="240"/>
      <c r="Q399" s="240"/>
      <c r="R399" s="240"/>
      <c r="S399" s="240"/>
      <c r="T399" s="240"/>
      <c r="U399" s="240"/>
    </row>
    <row r="400" spans="1:21" s="239" customFormat="1" x14ac:dyDescent="0.2">
      <c r="A400" s="32"/>
      <c r="B400" s="32"/>
      <c r="C400" s="238"/>
      <c r="D400" s="32"/>
      <c r="J400" s="240"/>
      <c r="K400" s="240"/>
      <c r="L400" s="240"/>
      <c r="M400" s="240"/>
      <c r="N400" s="241"/>
      <c r="O400" s="240"/>
      <c r="P400" s="240"/>
      <c r="Q400" s="240"/>
      <c r="R400" s="240"/>
      <c r="S400" s="240"/>
      <c r="T400" s="240"/>
      <c r="U400" s="240"/>
    </row>
  </sheetData>
  <mergeCells count="5">
    <mergeCell ref="M126:P126"/>
    <mergeCell ref="E41:F41"/>
    <mergeCell ref="M80:P80"/>
    <mergeCell ref="A122:A123"/>
    <mergeCell ref="A124:A125"/>
  </mergeCells>
  <phoneticPr fontId="3" type="noConversion"/>
  <pageMargins left="0" right="0" top="1" bottom="1" header="0.5" footer="0.5"/>
  <pageSetup paperSize="9" orientation="landscape" r:id="rId1"/>
  <headerFooter alignWithMargins="0">
    <oddFooter>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Calcul_Burse_Sem_2_18-19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Alex</cp:lastModifiedBy>
  <cp:lastPrinted>2019-03-19T13:56:15Z</cp:lastPrinted>
  <dcterms:created xsi:type="dcterms:W3CDTF">1996-10-14T23:33:28Z</dcterms:created>
  <dcterms:modified xsi:type="dcterms:W3CDTF">2019-03-19T15:10:51Z</dcterms:modified>
</cp:coreProperties>
</file>